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8553\CR 53\2018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externalReferences>
    <externalReference r:id="rId6"/>
  </externalReference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G13" i="4678" l="1"/>
  <c r="M22" i="4678" l="1"/>
  <c r="AB13" i="4688" s="1"/>
  <c r="F22" i="4678"/>
  <c r="O13" i="4688" s="1"/>
  <c r="T21" i="4678"/>
  <c r="AO13" i="4688" s="1"/>
  <c r="M21" i="4678"/>
  <c r="AA13" i="4688" s="1"/>
  <c r="F21" i="4678"/>
  <c r="T20" i="4678"/>
  <c r="AN13" i="4688" s="1"/>
  <c r="M20" i="4678"/>
  <c r="F20" i="4678"/>
  <c r="M13" i="4688" s="1"/>
  <c r="T19" i="4678"/>
  <c r="AM13" i="4688" s="1"/>
  <c r="M19" i="4678"/>
  <c r="F19" i="4678"/>
  <c r="T18" i="4678"/>
  <c r="M18" i="4678"/>
  <c r="X13" i="4688" s="1"/>
  <c r="F18" i="4678"/>
  <c r="J13" i="4688" s="1"/>
  <c r="T17" i="4678"/>
  <c r="AK13" i="4688" s="1"/>
  <c r="M17" i="4678"/>
  <c r="F17" i="4678"/>
  <c r="T16" i="4678"/>
  <c r="M16" i="4678"/>
  <c r="F16" i="4678"/>
  <c r="T15" i="4678"/>
  <c r="AI13" i="4688" s="1"/>
  <c r="M15" i="4678"/>
  <c r="U13" i="4688" s="1"/>
  <c r="F15" i="4678"/>
  <c r="T14" i="4678"/>
  <c r="M14" i="4678"/>
  <c r="F14" i="4678"/>
  <c r="T13" i="4678"/>
  <c r="AG13" i="4688" s="1"/>
  <c r="M13" i="4678"/>
  <c r="S13" i="4688" s="1"/>
  <c r="F13" i="4678"/>
  <c r="E13" i="4688" s="1"/>
  <c r="T12" i="4678"/>
  <c r="M12" i="4678"/>
  <c r="R13" i="4688" s="1"/>
  <c r="F12" i="4678"/>
  <c r="T11" i="4678"/>
  <c r="AE13" i="4688" s="1"/>
  <c r="M11" i="4678"/>
  <c r="Q13" i="4688" s="1"/>
  <c r="F11" i="4678"/>
  <c r="C13" i="4688" s="1"/>
  <c r="T10" i="4678"/>
  <c r="M10" i="4678"/>
  <c r="P13" i="4688" s="1"/>
  <c r="F10" i="4678"/>
  <c r="B13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Z13" i="4688"/>
  <c r="W13" i="4688"/>
  <c r="V13" i="4688"/>
  <c r="T13" i="4688"/>
  <c r="G13" i="4688"/>
  <c r="I13" i="4688"/>
  <c r="K13" i="4688"/>
  <c r="N13" i="4688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U17" i="4678" l="1"/>
  <c r="G17" i="4678"/>
  <c r="U19" i="4678"/>
  <c r="U21" i="4678"/>
  <c r="T17" i="4681"/>
  <c r="U13" i="4678"/>
  <c r="U15" i="4678"/>
  <c r="N18" i="4678"/>
  <c r="N20" i="4678"/>
  <c r="N22" i="4678"/>
  <c r="N14" i="4678"/>
  <c r="N16" i="4678"/>
  <c r="G19" i="4678"/>
  <c r="G15" i="4678"/>
  <c r="AD13" i="4688"/>
  <c r="AF13" i="4688"/>
  <c r="AH13" i="4688"/>
  <c r="AH31" i="4688" s="1"/>
  <c r="AJ13" i="4688"/>
  <c r="AJ31" i="4688" s="1"/>
  <c r="AL13" i="4688"/>
  <c r="AO14" i="4688" s="1"/>
  <c r="CC12" i="4688" s="1"/>
  <c r="U14" i="4678"/>
  <c r="U16" i="4678"/>
  <c r="U18" i="4678"/>
  <c r="U20" i="4678"/>
  <c r="Y13" i="4688"/>
  <c r="AA14" i="4688" s="1"/>
  <c r="BP12" i="4688" s="1"/>
  <c r="N15" i="4678"/>
  <c r="N17" i="4678"/>
  <c r="N19" i="4678"/>
  <c r="N21" i="4678"/>
  <c r="H13" i="4688"/>
  <c r="H31" i="4688" s="1"/>
  <c r="F13" i="4688"/>
  <c r="F31" i="4688" s="1"/>
  <c r="D13" i="4688"/>
  <c r="E14" i="4688" s="1"/>
  <c r="N12" i="4678"/>
  <c r="G14" i="4678"/>
  <c r="G16" i="4678"/>
  <c r="G18" i="4678"/>
  <c r="J37" i="4689"/>
  <c r="J43" i="4689"/>
  <c r="AF28" i="4688" s="1"/>
  <c r="J40" i="4689"/>
  <c r="P28" i="4688" s="1"/>
  <c r="J14" i="4689"/>
  <c r="AN27" i="4688"/>
  <c r="CB19" i="4688" s="1"/>
  <c r="AL27" i="4688"/>
  <c r="BZ19" i="4688" s="1"/>
  <c r="N13" i="4678"/>
  <c r="N10" i="4678"/>
  <c r="N11" i="4678"/>
  <c r="AH23" i="4688"/>
  <c r="BV20" i="4688" s="1"/>
  <c r="AJ23" i="4688"/>
  <c r="BX20" i="4688" s="1"/>
  <c r="AL23" i="4688"/>
  <c r="BZ20" i="4688" s="1"/>
  <c r="AN23" i="4688"/>
  <c r="CB20" i="4688" s="1"/>
  <c r="J44" i="4689"/>
  <c r="J45" i="4689"/>
  <c r="J41" i="4689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N31" i="4688"/>
  <c r="K31" i="4688"/>
  <c r="I31" i="4688"/>
  <c r="AE31" i="4688"/>
  <c r="AG31" i="4688"/>
  <c r="AM31" i="4688"/>
  <c r="AK31" i="4688"/>
  <c r="R31" i="4688"/>
  <c r="U14" i="4688"/>
  <c r="BJ12" i="4688" s="1"/>
  <c r="T31" i="4688"/>
  <c r="W14" i="4688"/>
  <c r="BL12" i="4688" s="1"/>
  <c r="V31" i="4688"/>
  <c r="AA31" i="4688"/>
  <c r="Q31" i="4688"/>
  <c r="T14" i="4688"/>
  <c r="BI12" i="4688" s="1"/>
  <c r="S31" i="4688"/>
  <c r="V14" i="4688"/>
  <c r="BK12" i="4688" s="1"/>
  <c r="U31" i="4688"/>
  <c r="X14" i="4688"/>
  <c r="BM12" i="4688" s="1"/>
  <c r="W31" i="4688"/>
  <c r="O31" i="4688"/>
  <c r="R14" i="4688"/>
  <c r="BG12" i="4688" s="1"/>
  <c r="M31" i="4688"/>
  <c r="P14" i="4688"/>
  <c r="G31" i="4688"/>
  <c r="E31" i="4688"/>
  <c r="C31" i="4688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19" i="4688"/>
  <c r="BN18" i="4688" s="1"/>
  <c r="S14" i="4688"/>
  <c r="BH12" i="4688" s="1"/>
  <c r="Q14" i="4688"/>
  <c r="BF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Y14" i="4688" l="1"/>
  <c r="BN12" i="4688" s="1"/>
  <c r="BU19" i="4688"/>
  <c r="AD29" i="4688"/>
  <c r="BE19" i="4688"/>
  <c r="M29" i="4688"/>
  <c r="AU19" i="4688"/>
  <c r="B29" i="4688"/>
  <c r="AU12" i="4688"/>
  <c r="BE12" i="4688"/>
  <c r="D31" i="4688"/>
  <c r="AG14" i="4688"/>
  <c r="AJ14" i="4688"/>
  <c r="BX12" i="4688" s="1"/>
  <c r="AK14" i="4688"/>
  <c r="BY12" i="4688" s="1"/>
  <c r="AL14" i="4688"/>
  <c r="BZ12" i="4688" s="1"/>
  <c r="AM14" i="4688"/>
  <c r="CA12" i="4688" s="1"/>
  <c r="AL31" i="4688"/>
  <c r="AM32" i="4688" s="1"/>
  <c r="CA21" i="4688" s="1"/>
  <c r="U23" i="4678"/>
  <c r="Y31" i="4688"/>
  <c r="AA32" i="4688" s="1"/>
  <c r="BP21" i="4688" s="1"/>
  <c r="Z14" i="4688"/>
  <c r="BO12" i="4688" s="1"/>
  <c r="AB14" i="4688"/>
  <c r="BQ12" i="4688" s="1"/>
  <c r="K14" i="4688"/>
  <c r="BA12" i="4688" s="1"/>
  <c r="F14" i="4688"/>
  <c r="AV12" i="4688" s="1"/>
  <c r="AI14" i="4688"/>
  <c r="BW12" i="4688" s="1"/>
  <c r="AN14" i="4688"/>
  <c r="CB12" i="4688" s="1"/>
  <c r="AH14" i="4688"/>
  <c r="BV12" i="4688" s="1"/>
  <c r="I14" i="4688"/>
  <c r="AY12" i="4688" s="1"/>
  <c r="N23" i="4678"/>
  <c r="G23" i="4678"/>
  <c r="G14" i="4688"/>
  <c r="AW12" i="4688" s="1"/>
  <c r="H14" i="4688"/>
  <c r="AX12" i="4688" s="1"/>
  <c r="J14" i="4688"/>
  <c r="AZ12" i="4688" s="1"/>
  <c r="AI32" i="4688"/>
  <c r="BW21" i="4688" s="1"/>
  <c r="V32" i="4688"/>
  <c r="BK21" i="4688" s="1"/>
  <c r="AK32" i="4688"/>
  <c r="BY21" i="4688" s="1"/>
  <c r="S32" i="4688"/>
  <c r="BH21" i="4688" s="1"/>
  <c r="W32" i="4688"/>
  <c r="BL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U32" i="4688"/>
  <c r="BJ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U23" i="4677"/>
  <c r="N23" i="4677"/>
  <c r="G13" i="4681"/>
  <c r="G23" i="4677"/>
  <c r="U13" i="4681"/>
  <c r="N16" i="4681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2" i="4688" l="1"/>
  <c r="CC21" i="4688" s="1"/>
  <c r="AN32" i="4688"/>
  <c r="CB21" i="4688" s="1"/>
  <c r="AL32" i="4688"/>
  <c r="BZ21" i="4688" s="1"/>
  <c r="AO29" i="4688"/>
  <c r="AK29" i="4688"/>
  <c r="AF29" i="4688"/>
  <c r="J29" i="4688"/>
  <c r="G29" i="4688"/>
  <c r="D29" i="4688"/>
  <c r="Z29" i="4688"/>
  <c r="P29" i="4688"/>
  <c r="U29" i="4688"/>
  <c r="BU12" i="4688"/>
  <c r="AD16" i="4688"/>
  <c r="M16" i="4688"/>
  <c r="Z16" i="4688" s="1"/>
  <c r="B16" i="4688"/>
  <c r="AB32" i="4688"/>
  <c r="BQ21" i="4688" s="1"/>
  <c r="Y32" i="4688"/>
  <c r="BN21" i="4688" s="1"/>
  <c r="Z32" i="4688"/>
  <c r="BO21" i="4688" s="1"/>
  <c r="N23" i="4681"/>
  <c r="U23" i="4681"/>
  <c r="G23" i="4681"/>
  <c r="U16" i="4688" l="1"/>
  <c r="P16" i="4688"/>
  <c r="AO16" i="4688"/>
  <c r="AK16" i="4688"/>
  <c r="AF16" i="4688"/>
  <c r="J16" i="4688"/>
  <c r="G16" i="4688"/>
  <c r="D16" i="4688"/>
</calcChain>
</file>

<file path=xl/sharedStrings.xml><?xml version="1.0" encoding="utf-8"?>
<sst xmlns="http://schemas.openxmlformats.org/spreadsheetml/2006/main" count="539" uniqueCount="153">
  <si>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</si>
  <si>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</si>
  <si>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</si>
  <si>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</si>
  <si>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</si>
  <si>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</si>
  <si>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</si>
  <si>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</si>
  <si>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</si>
  <si>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</si>
  <si>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</si>
  <si>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</si>
  <si>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</si>
  <si>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</si>
  <si>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</si>
  <si>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</si>
  <si>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</si>
  <si>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</si>
  <si>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</si>
  <si>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</si>
  <si>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</si>
  <si>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</si>
  <si>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</si>
  <si>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</si>
  <si>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</si>
  <si>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</si>
  <si>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</si>
  <si>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</si>
  <si>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</si>
  <si>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</si>
  <si>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</si>
  <si>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</si>
  <si>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</si>
  <si>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</si>
  <si>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</si>
  <si>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</si>
  <si>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</si>
  <si>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</si>
  <si>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</si>
  <si>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</si>
  <si>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</si>
  <si>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</si>
  <si>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</si>
  <si>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</si>
  <si>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</si>
  <si>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</si>
  <si>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</si>
  <si>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</si>
  <si>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</si>
  <si>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</si>
  <si>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</si>
  <si>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</si>
  <si>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</si>
  <si>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</si>
  <si>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</si>
  <si>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</si>
  <si>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</si>
  <si>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</si>
  <si>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</si>
  <si>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</si>
  <si>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</si>
  <si>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</si>
  <si>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</si>
  <si>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</si>
  <si>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</si>
  <si>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</si>
  <si>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</si>
  <si>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</si>
  <si>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</si>
  <si>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</si>
  <si>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</si>
  <si>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</si>
  <si>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</si>
  <si>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</si>
  <si>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</si>
  <si>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</si>
  <si>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</si>
  <si>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</si>
  <si>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</si>
  <si>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</si>
  <si>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</si>
  <si>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</si>
  <si>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</si>
  <si>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</si>
  <si>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</si>
  <si>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</si>
  <si>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</si>
  <si>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</si>
  <si>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</si>
  <si>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</si>
  <si>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</si>
  <si>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</si>
  <si>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</si>
  <si>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</si>
  <si>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</si>
  <si>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</si>
  <si>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</si>
  <si>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</si>
  <si>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</si>
  <si>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</si>
  <si>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</si>
  <si>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</si>
  <si>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</si>
  <si>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</si>
  <si>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</si>
  <si>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</si>
  <si>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</si>
  <si>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</si>
  <si>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</si>
  <si>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</si>
  <si>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</si>
  <si>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</si>
  <si>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</si>
  <si>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</si>
  <si>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</si>
  <si>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</si>
  <si>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</si>
  <si>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</si>
  <si>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</si>
  <si>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</si>
  <si>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</si>
  <si>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</si>
  <si>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</si>
  <si>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</si>
  <si>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</si>
  <si>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</si>
  <si>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</si>
  <si>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</si>
  <si>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</si>
  <si>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</si>
  <si>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</si>
  <si>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</si>
  <si>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</si>
  <si>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</si>
  <si>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</si>
  <si>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</si>
  <si>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</si>
  <si>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</si>
  <si>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</si>
  <si>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</si>
  <si>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</si>
  <si>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</si>
  <si>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</si>
  <si>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</si>
  <si>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</si>
  <si>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</si>
  <si>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</si>
  <si>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</si>
  <si>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85 X CARRERA 53</t>
  </si>
  <si>
    <t>JHONNYS NAVARRO</t>
  </si>
  <si>
    <t xml:space="preserve">VOL MAX </t>
  </si>
  <si>
    <t>ADOLFREDO FLOREZ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</si>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</sst>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340.5</c:v>
                </c:pt>
                <c:pt idx="1">
                  <c:v>356</c:v>
                </c:pt>
                <c:pt idx="2">
                  <c:v>365.5</c:v>
                </c:pt>
                <c:pt idx="3">
                  <c:v>375.5</c:v>
                </c:pt>
                <c:pt idx="4">
                  <c:v>329</c:v>
                </c:pt>
                <c:pt idx="5">
                  <c:v>320</c:v>
                </c:pt>
                <c:pt idx="6">
                  <c:v>339.5</c:v>
                </c:pt>
                <c:pt idx="7">
                  <c:v>271</c:v>
                </c:pt>
                <c:pt idx="8">
                  <c:v>241</c:v>
                </c:pt>
                <c:pt idx="9">
                  <c:v>255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21760"/>
        <c:axId val="164344160"/>
      </c:barChart>
      <c:catAx>
        <c:axId val="1647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4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44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21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493</c:v>
                </c:pt>
                <c:pt idx="1">
                  <c:v>502</c:v>
                </c:pt>
                <c:pt idx="2">
                  <c:v>530.5</c:v>
                </c:pt>
                <c:pt idx="3">
                  <c:v>553</c:v>
                </c:pt>
                <c:pt idx="4">
                  <c:v>547</c:v>
                </c:pt>
                <c:pt idx="5">
                  <c:v>550</c:v>
                </c:pt>
                <c:pt idx="6">
                  <c:v>540.5</c:v>
                </c:pt>
                <c:pt idx="7">
                  <c:v>494.5</c:v>
                </c:pt>
                <c:pt idx="8">
                  <c:v>458</c:v>
                </c:pt>
                <c:pt idx="9">
                  <c:v>459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89152"/>
        <c:axId val="164589544"/>
      </c:barChart>
      <c:catAx>
        <c:axId val="16458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89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89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89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519</c:v>
                </c:pt>
                <c:pt idx="1">
                  <c:v>572</c:v>
                </c:pt>
                <c:pt idx="2">
                  <c:v>591.5</c:v>
                </c:pt>
                <c:pt idx="3">
                  <c:v>626</c:v>
                </c:pt>
                <c:pt idx="4">
                  <c:v>566</c:v>
                </c:pt>
                <c:pt idx="5">
                  <c:v>580.5</c:v>
                </c:pt>
                <c:pt idx="6">
                  <c:v>591</c:v>
                </c:pt>
                <c:pt idx="7">
                  <c:v>582</c:v>
                </c:pt>
                <c:pt idx="8">
                  <c:v>571</c:v>
                </c:pt>
                <c:pt idx="9">
                  <c:v>565</c:v>
                </c:pt>
                <c:pt idx="10">
                  <c:v>445</c:v>
                </c:pt>
                <c:pt idx="11">
                  <c:v>499.5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90328"/>
        <c:axId val="164590720"/>
      </c:barChart>
      <c:catAx>
        <c:axId val="164590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9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90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90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454</c:v>
                </c:pt>
                <c:pt idx="1">
                  <c:v>498.5</c:v>
                </c:pt>
                <c:pt idx="2">
                  <c:v>502.5</c:v>
                </c:pt>
                <c:pt idx="3">
                  <c:v>482</c:v>
                </c:pt>
                <c:pt idx="4">
                  <c:v>556</c:v>
                </c:pt>
                <c:pt idx="5">
                  <c:v>537.5</c:v>
                </c:pt>
                <c:pt idx="6">
                  <c:v>521</c:v>
                </c:pt>
                <c:pt idx="7">
                  <c:v>478.5</c:v>
                </c:pt>
                <c:pt idx="8">
                  <c:v>470</c:v>
                </c:pt>
                <c:pt idx="9">
                  <c:v>468</c:v>
                </c:pt>
                <c:pt idx="10">
                  <c:v>414.5</c:v>
                </c:pt>
                <c:pt idx="11">
                  <c:v>475.5</c:v>
                </c:pt>
                <c:pt idx="12">
                  <c:v>561</c:v>
                </c:pt>
                <c:pt idx="13">
                  <c:v>510.5</c:v>
                </c:pt>
                <c:pt idx="14">
                  <c:v>516</c:v>
                </c:pt>
                <c:pt idx="15">
                  <c:v>579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42304"/>
        <c:axId val="166042696"/>
      </c:barChart>
      <c:catAx>
        <c:axId val="16604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42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42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42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1437.5</c:v>
                </c:pt>
                <c:pt idx="4">
                  <c:v>1426</c:v>
                </c:pt>
                <c:pt idx="5">
                  <c:v>1390</c:v>
                </c:pt>
                <c:pt idx="6">
                  <c:v>1364</c:v>
                </c:pt>
                <c:pt idx="7">
                  <c:v>1259.5</c:v>
                </c:pt>
                <c:pt idx="8">
                  <c:v>1171.5</c:v>
                </c:pt>
                <c:pt idx="9">
                  <c:v>1106.5</c:v>
                </c:pt>
                <c:pt idx="13">
                  <c:v>1071.5</c:v>
                </c:pt>
                <c:pt idx="14">
                  <c:v>1134</c:v>
                </c:pt>
                <c:pt idx="15">
                  <c:v>1178</c:v>
                </c:pt>
                <c:pt idx="16">
                  <c:v>1170.5</c:v>
                </c:pt>
                <c:pt idx="17">
                  <c:v>1135.5</c:v>
                </c:pt>
                <c:pt idx="18">
                  <c:v>1076.5</c:v>
                </c:pt>
                <c:pt idx="19">
                  <c:v>1020.5</c:v>
                </c:pt>
                <c:pt idx="20">
                  <c:v>1019.5</c:v>
                </c:pt>
                <c:pt idx="21">
                  <c:v>1062.5</c:v>
                </c:pt>
                <c:pt idx="22">
                  <c:v>1174</c:v>
                </c:pt>
                <c:pt idx="23">
                  <c:v>1249.5</c:v>
                </c:pt>
                <c:pt idx="24">
                  <c:v>1283.5</c:v>
                </c:pt>
                <c:pt idx="25">
                  <c:v>1317.5</c:v>
                </c:pt>
                <c:pt idx="29">
                  <c:v>1277.5</c:v>
                </c:pt>
                <c:pt idx="30">
                  <c:v>1302.5</c:v>
                </c:pt>
                <c:pt idx="31">
                  <c:v>1307</c:v>
                </c:pt>
                <c:pt idx="32">
                  <c:v>1312</c:v>
                </c:pt>
                <c:pt idx="33">
                  <c:v>1295.5</c:v>
                </c:pt>
                <c:pt idx="34">
                  <c:v>1280</c:v>
                </c:pt>
                <c:pt idx="35">
                  <c:v>1263.5</c:v>
                </c:pt>
                <c:pt idx="36">
                  <c:v>1158.5</c:v>
                </c:pt>
                <c:pt idx="37">
                  <c:v>1090.5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641</c:v>
                </c:pt>
                <c:pt idx="4">
                  <c:v>706.5</c:v>
                </c:pt>
                <c:pt idx="5">
                  <c:v>790.5</c:v>
                </c:pt>
                <c:pt idx="6">
                  <c:v>826.5</c:v>
                </c:pt>
                <c:pt idx="7">
                  <c:v>872.5</c:v>
                </c:pt>
                <c:pt idx="8">
                  <c:v>871.5</c:v>
                </c:pt>
                <c:pt idx="9">
                  <c:v>845.5</c:v>
                </c:pt>
                <c:pt idx="13">
                  <c:v>865.5</c:v>
                </c:pt>
                <c:pt idx="14">
                  <c:v>905</c:v>
                </c:pt>
                <c:pt idx="15">
                  <c:v>900</c:v>
                </c:pt>
                <c:pt idx="16">
                  <c:v>926</c:v>
                </c:pt>
                <c:pt idx="17">
                  <c:v>957.5</c:v>
                </c:pt>
                <c:pt idx="18">
                  <c:v>930.5</c:v>
                </c:pt>
                <c:pt idx="19">
                  <c:v>917</c:v>
                </c:pt>
                <c:pt idx="20">
                  <c:v>811.5</c:v>
                </c:pt>
                <c:pt idx="21">
                  <c:v>765.5</c:v>
                </c:pt>
                <c:pt idx="22">
                  <c:v>745</c:v>
                </c:pt>
                <c:pt idx="23">
                  <c:v>712</c:v>
                </c:pt>
                <c:pt idx="24">
                  <c:v>779.5</c:v>
                </c:pt>
                <c:pt idx="25">
                  <c:v>849</c:v>
                </c:pt>
                <c:pt idx="29">
                  <c:v>1031</c:v>
                </c:pt>
                <c:pt idx="30">
                  <c:v>1053</c:v>
                </c:pt>
                <c:pt idx="31">
                  <c:v>1057</c:v>
                </c:pt>
                <c:pt idx="32">
                  <c:v>1051.5</c:v>
                </c:pt>
                <c:pt idx="33">
                  <c:v>1024</c:v>
                </c:pt>
                <c:pt idx="34">
                  <c:v>1044.5</c:v>
                </c:pt>
                <c:pt idx="35">
                  <c:v>1045.5</c:v>
                </c:pt>
                <c:pt idx="36">
                  <c:v>1004.5</c:v>
                </c:pt>
                <c:pt idx="37">
                  <c:v>990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2078.5</c:v>
                </c:pt>
                <c:pt idx="4">
                  <c:v>2132.5</c:v>
                </c:pt>
                <c:pt idx="5">
                  <c:v>2180.5</c:v>
                </c:pt>
                <c:pt idx="6">
                  <c:v>2190.5</c:v>
                </c:pt>
                <c:pt idx="7">
                  <c:v>2132</c:v>
                </c:pt>
                <c:pt idx="8">
                  <c:v>2043</c:v>
                </c:pt>
                <c:pt idx="9">
                  <c:v>1952</c:v>
                </c:pt>
                <c:pt idx="13">
                  <c:v>1937</c:v>
                </c:pt>
                <c:pt idx="14">
                  <c:v>2039</c:v>
                </c:pt>
                <c:pt idx="15">
                  <c:v>2078</c:v>
                </c:pt>
                <c:pt idx="16">
                  <c:v>2096.5</c:v>
                </c:pt>
                <c:pt idx="17">
                  <c:v>2093</c:v>
                </c:pt>
                <c:pt idx="18">
                  <c:v>2007</c:v>
                </c:pt>
                <c:pt idx="19">
                  <c:v>1937.5</c:v>
                </c:pt>
                <c:pt idx="20">
                  <c:v>1831</c:v>
                </c:pt>
                <c:pt idx="21">
                  <c:v>1828</c:v>
                </c:pt>
                <c:pt idx="22">
                  <c:v>1919</c:v>
                </c:pt>
                <c:pt idx="23">
                  <c:v>1961.5</c:v>
                </c:pt>
                <c:pt idx="24">
                  <c:v>2063</c:v>
                </c:pt>
                <c:pt idx="25">
                  <c:v>2166.5</c:v>
                </c:pt>
                <c:pt idx="29">
                  <c:v>2308.5</c:v>
                </c:pt>
                <c:pt idx="30">
                  <c:v>2355.5</c:v>
                </c:pt>
                <c:pt idx="31">
                  <c:v>2364</c:v>
                </c:pt>
                <c:pt idx="32">
                  <c:v>2363.5</c:v>
                </c:pt>
                <c:pt idx="33">
                  <c:v>2319.5</c:v>
                </c:pt>
                <c:pt idx="34">
                  <c:v>2324.5</c:v>
                </c:pt>
                <c:pt idx="35">
                  <c:v>2309</c:v>
                </c:pt>
                <c:pt idx="36">
                  <c:v>2163</c:v>
                </c:pt>
                <c:pt idx="37">
                  <c:v>2080.5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043480"/>
        <c:axId val="166043872"/>
      </c:lineChart>
      <c:catAx>
        <c:axId val="1660434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04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438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0434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243</c:v>
                </c:pt>
                <c:pt idx="1">
                  <c:v>259</c:v>
                </c:pt>
                <c:pt idx="2">
                  <c:v>280</c:v>
                </c:pt>
                <c:pt idx="3">
                  <c:v>289.5</c:v>
                </c:pt>
                <c:pt idx="4">
                  <c:v>305.5</c:v>
                </c:pt>
                <c:pt idx="5">
                  <c:v>303</c:v>
                </c:pt>
                <c:pt idx="6">
                  <c:v>272.5</c:v>
                </c:pt>
                <c:pt idx="7">
                  <c:v>254.5</c:v>
                </c:pt>
                <c:pt idx="8">
                  <c:v>246.5</c:v>
                </c:pt>
                <c:pt idx="9">
                  <c:v>247</c:v>
                </c:pt>
                <c:pt idx="10">
                  <c:v>271.5</c:v>
                </c:pt>
                <c:pt idx="11">
                  <c:v>297.5</c:v>
                </c:pt>
                <c:pt idx="12">
                  <c:v>358</c:v>
                </c:pt>
                <c:pt idx="13">
                  <c:v>322.5</c:v>
                </c:pt>
                <c:pt idx="14">
                  <c:v>305.5</c:v>
                </c:pt>
                <c:pt idx="15">
                  <c:v>331.5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31680"/>
        <c:axId val="164332064"/>
      </c:barChart>
      <c:catAx>
        <c:axId val="16433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3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3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3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300.5</c:v>
                </c:pt>
                <c:pt idx="1">
                  <c:v>308.5</c:v>
                </c:pt>
                <c:pt idx="2">
                  <c:v>318.5</c:v>
                </c:pt>
                <c:pt idx="3">
                  <c:v>350</c:v>
                </c:pt>
                <c:pt idx="4">
                  <c:v>325.5</c:v>
                </c:pt>
                <c:pt idx="5">
                  <c:v>313</c:v>
                </c:pt>
                <c:pt idx="6">
                  <c:v>323.5</c:v>
                </c:pt>
                <c:pt idx="7">
                  <c:v>333.5</c:v>
                </c:pt>
                <c:pt idx="8">
                  <c:v>310</c:v>
                </c:pt>
                <c:pt idx="9">
                  <c:v>296.5</c:v>
                </c:pt>
                <c:pt idx="10">
                  <c:v>218.5</c:v>
                </c:pt>
                <c:pt idx="11">
                  <c:v>265.5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57552"/>
        <c:axId val="164848728"/>
      </c:barChart>
      <c:catAx>
        <c:axId val="16495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48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48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5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'[1]G-1'!$F$10:$F$19</c:f>
              <c:numCache>
                <c:formatCode>General</c:formatCode>
                <c:ptCount val="10"/>
                <c:pt idx="0">
                  <c:v>188</c:v>
                </c:pt>
                <c:pt idx="1">
                  <c:v>229</c:v>
                </c:pt>
                <c:pt idx="2">
                  <c:v>261</c:v>
                </c:pt>
                <c:pt idx="3">
                  <c:v>235.5</c:v>
                </c:pt>
                <c:pt idx="4">
                  <c:v>229.5</c:v>
                </c:pt>
                <c:pt idx="5">
                  <c:v>217</c:v>
                </c:pt>
                <c:pt idx="6">
                  <c:v>223</c:v>
                </c:pt>
                <c:pt idx="7">
                  <c:v>210</c:v>
                </c:pt>
                <c:pt idx="8">
                  <c:v>218</c:v>
                </c:pt>
                <c:pt idx="9">
                  <c:v>202.5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35888"/>
        <c:axId val="164936272"/>
      </c:barChart>
      <c:catAx>
        <c:axId val="16493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3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36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35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('[1]G-1'!$F$20:$F$22,'[1]G-1'!$M$10:$M$22)</c:f>
              <c:numCache>
                <c:formatCode>General</c:formatCode>
                <c:ptCount val="16"/>
                <c:pt idx="0">
                  <c:v>196</c:v>
                </c:pt>
                <c:pt idx="1">
                  <c:v>191</c:v>
                </c:pt>
                <c:pt idx="2">
                  <c:v>217</c:v>
                </c:pt>
                <c:pt idx="3">
                  <c:v>209</c:v>
                </c:pt>
                <c:pt idx="4">
                  <c:v>221.5</c:v>
                </c:pt>
                <c:pt idx="5">
                  <c:v>254.5</c:v>
                </c:pt>
                <c:pt idx="6">
                  <c:v>233.5</c:v>
                </c:pt>
                <c:pt idx="7">
                  <c:v>176.5</c:v>
                </c:pt>
                <c:pt idx="8">
                  <c:v>169.5</c:v>
                </c:pt>
                <c:pt idx="9">
                  <c:v>171</c:v>
                </c:pt>
                <c:pt idx="10">
                  <c:v>176</c:v>
                </c:pt>
                <c:pt idx="11">
                  <c:v>189</c:v>
                </c:pt>
                <c:pt idx="12">
                  <c:v>265.5</c:v>
                </c:pt>
                <c:pt idx="13">
                  <c:v>277</c:v>
                </c:pt>
                <c:pt idx="14">
                  <c:v>259</c:v>
                </c:pt>
                <c:pt idx="15">
                  <c:v>265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02384"/>
        <c:axId val="163151128"/>
      </c:barChart>
      <c:catAx>
        <c:axId val="16500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51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1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02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'[1]G-1'!$T$10:$T$21</c:f>
              <c:numCache>
                <c:formatCode>General</c:formatCode>
                <c:ptCount val="12"/>
                <c:pt idx="0">
                  <c:v>258.5</c:v>
                </c:pt>
                <c:pt idx="1">
                  <c:v>270</c:v>
                </c:pt>
                <c:pt idx="2">
                  <c:v>241</c:v>
                </c:pt>
                <c:pt idx="3">
                  <c:v>273.5</c:v>
                </c:pt>
                <c:pt idx="4">
                  <c:v>260.5</c:v>
                </c:pt>
                <c:pt idx="5">
                  <c:v>245.5</c:v>
                </c:pt>
                <c:pt idx="6">
                  <c:v>267</c:v>
                </c:pt>
                <c:pt idx="7">
                  <c:v>285</c:v>
                </c:pt>
                <c:pt idx="8">
                  <c:v>278.5</c:v>
                </c:pt>
                <c:pt idx="9">
                  <c:v>292.5</c:v>
                </c:pt>
                <c:pt idx="10">
                  <c:v>283</c:v>
                </c:pt>
                <c:pt idx="11">
                  <c:v>270.5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52216"/>
        <c:axId val="165552608"/>
      </c:barChart>
      <c:catAx>
        <c:axId val="16555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5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52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52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152.5</c:v>
                </c:pt>
                <c:pt idx="1">
                  <c:v>146</c:v>
                </c:pt>
                <c:pt idx="2">
                  <c:v>165</c:v>
                </c:pt>
                <c:pt idx="3">
                  <c:v>177.5</c:v>
                </c:pt>
                <c:pt idx="4">
                  <c:v>218</c:v>
                </c:pt>
                <c:pt idx="5">
                  <c:v>230</c:v>
                </c:pt>
                <c:pt idx="6">
                  <c:v>201</c:v>
                </c:pt>
                <c:pt idx="7">
                  <c:v>223.5</c:v>
                </c:pt>
                <c:pt idx="8">
                  <c:v>217</c:v>
                </c:pt>
                <c:pt idx="9">
                  <c:v>204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53392"/>
        <c:axId val="164587584"/>
      </c:barChart>
      <c:catAx>
        <c:axId val="16555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8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87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53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218.5</c:v>
                </c:pt>
                <c:pt idx="1">
                  <c:v>263.5</c:v>
                </c:pt>
                <c:pt idx="2">
                  <c:v>273</c:v>
                </c:pt>
                <c:pt idx="3">
                  <c:v>276</c:v>
                </c:pt>
                <c:pt idx="4">
                  <c:v>240.5</c:v>
                </c:pt>
                <c:pt idx="5">
                  <c:v>267.5</c:v>
                </c:pt>
                <c:pt idx="6">
                  <c:v>267.5</c:v>
                </c:pt>
                <c:pt idx="7">
                  <c:v>248.5</c:v>
                </c:pt>
                <c:pt idx="8">
                  <c:v>261</c:v>
                </c:pt>
                <c:pt idx="9">
                  <c:v>268.5</c:v>
                </c:pt>
                <c:pt idx="10">
                  <c:v>226.5</c:v>
                </c:pt>
                <c:pt idx="11">
                  <c:v>234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50736"/>
        <c:axId val="163150344"/>
      </c:barChart>
      <c:catAx>
        <c:axId val="16315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50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0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50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211</c:v>
                </c:pt>
                <c:pt idx="1">
                  <c:v>239.5</c:v>
                </c:pt>
                <c:pt idx="2">
                  <c:v>222.5</c:v>
                </c:pt>
                <c:pt idx="3">
                  <c:v>192.5</c:v>
                </c:pt>
                <c:pt idx="4">
                  <c:v>250.5</c:v>
                </c:pt>
                <c:pt idx="5">
                  <c:v>234.5</c:v>
                </c:pt>
                <c:pt idx="6">
                  <c:v>248.5</c:v>
                </c:pt>
                <c:pt idx="7">
                  <c:v>224</c:v>
                </c:pt>
                <c:pt idx="8">
                  <c:v>223.5</c:v>
                </c:pt>
                <c:pt idx="9">
                  <c:v>221</c:v>
                </c:pt>
                <c:pt idx="10">
                  <c:v>143</c:v>
                </c:pt>
                <c:pt idx="11">
                  <c:v>178</c:v>
                </c:pt>
                <c:pt idx="12">
                  <c:v>203</c:v>
                </c:pt>
                <c:pt idx="13">
                  <c:v>188</c:v>
                </c:pt>
                <c:pt idx="14">
                  <c:v>210.5</c:v>
                </c:pt>
                <c:pt idx="15">
                  <c:v>247.5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49560"/>
        <c:axId val="164588368"/>
      </c:barChart>
      <c:catAx>
        <c:axId val="163149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8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88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49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84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85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86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2926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ISCO%20DURO\AFOROS%20VEHICULARES%20BARRANQUILLA\INTERSECCIONES%20SEMAFORIZADAS\Semaforizadas\1226\CR%2053\2014\V.A%20-%20V.D.%201226(CL%2085%20-%20CR%205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1"/>
      <sheetName val="G-2"/>
      <sheetName val="G-4"/>
      <sheetName val="G-Totales"/>
      <sheetName val="DIRECCIONALIDAD"/>
      <sheetName val="DIAGRAMA DE VOL"/>
    </sheetNames>
    <sheetDataSet>
      <sheetData sheetId="0">
        <row r="10">
          <cell r="A10" t="str">
            <v>7:30 7:45</v>
          </cell>
          <cell r="F10">
            <v>188</v>
          </cell>
          <cell r="M10">
            <v>209</v>
          </cell>
          <cell r="O10" t="str">
            <v>16:00 16:15</v>
          </cell>
          <cell r="T10">
            <v>258.5</v>
          </cell>
        </row>
        <row r="11">
          <cell r="A11" t="str">
            <v>7:45 8:00</v>
          </cell>
          <cell r="F11">
            <v>229</v>
          </cell>
          <cell r="M11">
            <v>221.5</v>
          </cell>
          <cell r="O11" t="str">
            <v>16:15 16:30</v>
          </cell>
          <cell r="T11">
            <v>270</v>
          </cell>
        </row>
        <row r="12">
          <cell r="A12" t="str">
            <v>8:00 8:15</v>
          </cell>
          <cell r="F12">
            <v>261</v>
          </cell>
          <cell r="M12">
            <v>254.5</v>
          </cell>
          <cell r="O12" t="str">
            <v>16:30 16:45</v>
          </cell>
          <cell r="T12">
            <v>241</v>
          </cell>
        </row>
        <row r="13">
          <cell r="A13" t="str">
            <v>8:15 8:30</v>
          </cell>
          <cell r="F13">
            <v>235.5</v>
          </cell>
          <cell r="M13">
            <v>233.5</v>
          </cell>
          <cell r="O13" t="str">
            <v>16:45 17:00</v>
          </cell>
          <cell r="T13">
            <v>273.5</v>
          </cell>
        </row>
        <row r="14">
          <cell r="A14" t="str">
            <v>8:30 8:45</v>
          </cell>
          <cell r="F14">
            <v>229.5</v>
          </cell>
          <cell r="M14">
            <v>176.5</v>
          </cell>
          <cell r="O14" t="str">
            <v>17:00 17:15</v>
          </cell>
          <cell r="T14">
            <v>260.5</v>
          </cell>
        </row>
        <row r="15">
          <cell r="A15" t="str">
            <v>8:45 9:00</v>
          </cell>
          <cell r="F15">
            <v>217</v>
          </cell>
          <cell r="M15">
            <v>169.5</v>
          </cell>
          <cell r="O15" t="str">
            <v>17:15 17:30</v>
          </cell>
          <cell r="T15">
            <v>245.5</v>
          </cell>
        </row>
        <row r="16">
          <cell r="A16" t="str">
            <v>9:00 9:15</v>
          </cell>
          <cell r="F16">
            <v>223</v>
          </cell>
          <cell r="M16">
            <v>171</v>
          </cell>
          <cell r="O16" t="str">
            <v>17:30 17:45</v>
          </cell>
          <cell r="T16">
            <v>267</v>
          </cell>
        </row>
        <row r="17">
          <cell r="A17" t="str">
            <v>9:15 9:30</v>
          </cell>
          <cell r="F17">
            <v>210</v>
          </cell>
          <cell r="M17">
            <v>176</v>
          </cell>
          <cell r="O17" t="str">
            <v>17:45 18:00</v>
          </cell>
          <cell r="T17">
            <v>285</v>
          </cell>
        </row>
        <row r="18">
          <cell r="A18" t="str">
            <v>9:30 9:45</v>
          </cell>
          <cell r="F18">
            <v>218</v>
          </cell>
          <cell r="M18">
            <v>189</v>
          </cell>
          <cell r="O18" t="str">
            <v>18:00 18:15</v>
          </cell>
          <cell r="T18">
            <v>278.5</v>
          </cell>
        </row>
        <row r="19">
          <cell r="A19" t="str">
            <v>9:45 10:00</v>
          </cell>
          <cell r="F19">
            <v>202.5</v>
          </cell>
          <cell r="M19">
            <v>265.5</v>
          </cell>
          <cell r="O19" t="str">
            <v>18:15 18:30</v>
          </cell>
          <cell r="T19">
            <v>292.5</v>
          </cell>
        </row>
        <row r="20">
          <cell r="F20">
            <v>196</v>
          </cell>
          <cell r="M20">
            <v>277</v>
          </cell>
          <cell r="O20" t="str">
            <v>18:30 18:45</v>
          </cell>
          <cell r="T20">
            <v>283</v>
          </cell>
        </row>
        <row r="21">
          <cell r="F21">
            <v>191</v>
          </cell>
          <cell r="M21">
            <v>259</v>
          </cell>
          <cell r="O21" t="str">
            <v>18:45 19:00</v>
          </cell>
          <cell r="T21">
            <v>270.5</v>
          </cell>
        </row>
        <row r="22">
          <cell r="F22">
            <v>217</v>
          </cell>
          <cell r="M22">
            <v>265</v>
          </cell>
        </row>
        <row r="36">
          <cell r="W36" t="str">
            <v>11:00 11:15</v>
          </cell>
        </row>
        <row r="37">
          <cell r="W37" t="str">
            <v>11:15 11:30</v>
          </cell>
        </row>
        <row r="38">
          <cell r="W38" t="str">
            <v>11:30 11:45</v>
          </cell>
        </row>
        <row r="39">
          <cell r="W39" t="str">
            <v>11:45 12:00</v>
          </cell>
        </row>
        <row r="40">
          <cell r="W40" t="str">
            <v>12:00 12:15</v>
          </cell>
        </row>
        <row r="41">
          <cell r="W41" t="str">
            <v>12:15 12:30</v>
          </cell>
        </row>
        <row r="42">
          <cell r="W42" t="str">
            <v>12:30 12:45</v>
          </cell>
        </row>
        <row r="43">
          <cell r="W43" t="str">
            <v>12:45 13:00</v>
          </cell>
        </row>
        <row r="44">
          <cell r="W44" t="str">
            <v>13:00 13:15</v>
          </cell>
        </row>
        <row r="45">
          <cell r="W45" t="str">
            <v>13:15 13:30</v>
          </cell>
        </row>
        <row r="46">
          <cell r="W46" t="str">
            <v>13:30 13:45</v>
          </cell>
        </row>
        <row r="47">
          <cell r="W47" t="str">
            <v>13:45 14:00</v>
          </cell>
        </row>
        <row r="48">
          <cell r="W48" t="str">
            <v>14:00 14:15</v>
          </cell>
        </row>
        <row r="49">
          <cell r="W49" t="str">
            <v>14:15 14:30</v>
          </cell>
        </row>
        <row r="50">
          <cell r="W50" t="str">
            <v>14:30 14:45</v>
          </cell>
        </row>
        <row r="51">
          <cell r="W51" t="str">
            <v>14:45 15:00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1" zoomScaleNormal="100" workbookViewId="0">
      <selection activeCell="Y25" sqref="Y2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">
        <v>148</v>
      </c>
      <c r="E5" s="145"/>
      <c r="F5" s="145"/>
      <c r="G5" s="145"/>
      <c r="H5" s="145"/>
      <c r="I5" s="135" t="s">
        <v>53</v>
      </c>
      <c r="J5" s="135"/>
      <c r="K5" s="135"/>
      <c r="L5" s="146">
        <v>8553</v>
      </c>
      <c r="M5" s="146"/>
      <c r="N5" s="146"/>
      <c r="O5" s="12"/>
      <c r="P5" s="135" t="s">
        <v>57</v>
      </c>
      <c r="Q5" s="135"/>
      <c r="R5" s="135"/>
      <c r="S5" s="144" t="s">
        <v>62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149</v>
      </c>
      <c r="E6" s="142"/>
      <c r="F6" s="142"/>
      <c r="G6" s="142"/>
      <c r="H6" s="142"/>
      <c r="I6" s="135" t="s">
        <v>59</v>
      </c>
      <c r="J6" s="135"/>
      <c r="K6" s="135"/>
      <c r="L6" s="147">
        <v>2</v>
      </c>
      <c r="M6" s="147"/>
      <c r="N6" s="147"/>
      <c r="O6" s="42"/>
      <c r="P6" s="135" t="s">
        <v>58</v>
      </c>
      <c r="Q6" s="135"/>
      <c r="R6" s="135"/>
      <c r="S6" s="140">
        <v>43129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15</v>
      </c>
      <c r="C10" s="46">
        <v>333</v>
      </c>
      <c r="D10" s="46">
        <v>0</v>
      </c>
      <c r="E10" s="46">
        <v>0</v>
      </c>
      <c r="F10" s="6">
        <f t="shared" ref="F10:F22" si="0">B10*0.5+C10*1+D10*2+E10*2.5</f>
        <v>340.5</v>
      </c>
      <c r="G10" s="2"/>
      <c r="H10" s="19" t="s">
        <v>4</v>
      </c>
      <c r="I10" s="46">
        <v>54</v>
      </c>
      <c r="J10" s="46">
        <v>250</v>
      </c>
      <c r="K10" s="46">
        <v>0</v>
      </c>
      <c r="L10" s="46">
        <v>5</v>
      </c>
      <c r="M10" s="6">
        <f t="shared" ref="M10:M22" si="1">I10*0.5+J10*1+K10*2+L10*2.5</f>
        <v>289.5</v>
      </c>
      <c r="N10" s="9">
        <f>F20+F21+F22+M10</f>
        <v>1071.5</v>
      </c>
      <c r="O10" s="19" t="s">
        <v>43</v>
      </c>
      <c r="P10" s="46">
        <v>41</v>
      </c>
      <c r="Q10" s="46">
        <v>268</v>
      </c>
      <c r="R10" s="46">
        <v>1</v>
      </c>
      <c r="S10" s="46">
        <v>4</v>
      </c>
      <c r="T10" s="6">
        <f t="shared" ref="T10:T21" si="2">P10*0.5+Q10*1+R10*2+S10*2.5</f>
        <v>300.5</v>
      </c>
      <c r="U10" s="10"/>
      <c r="AB10" s="1"/>
    </row>
    <row r="11" spans="1:28" ht="24" customHeight="1" x14ac:dyDescent="0.2">
      <c r="A11" s="18" t="s">
        <v>14</v>
      </c>
      <c r="B11" s="46">
        <v>21</v>
      </c>
      <c r="C11" s="46">
        <v>341</v>
      </c>
      <c r="D11" s="46">
        <v>1</v>
      </c>
      <c r="E11" s="46">
        <v>1</v>
      </c>
      <c r="F11" s="6">
        <f t="shared" si="0"/>
        <v>356</v>
      </c>
      <c r="G11" s="2"/>
      <c r="H11" s="19" t="s">
        <v>5</v>
      </c>
      <c r="I11" s="46">
        <v>56</v>
      </c>
      <c r="J11" s="46">
        <v>260</v>
      </c>
      <c r="K11" s="46">
        <v>0</v>
      </c>
      <c r="L11" s="46">
        <v>7</v>
      </c>
      <c r="M11" s="6">
        <f t="shared" si="1"/>
        <v>305.5</v>
      </c>
      <c r="N11" s="9">
        <f>F21+F22+M10+M11</f>
        <v>1134</v>
      </c>
      <c r="O11" s="19" t="s">
        <v>44</v>
      </c>
      <c r="P11" s="46">
        <v>45</v>
      </c>
      <c r="Q11" s="46">
        <v>276</v>
      </c>
      <c r="R11" s="46">
        <v>0</v>
      </c>
      <c r="S11" s="46">
        <v>4</v>
      </c>
      <c r="T11" s="6">
        <f t="shared" si="2"/>
        <v>308.5</v>
      </c>
      <c r="U11" s="2"/>
      <c r="AB11" s="1"/>
    </row>
    <row r="12" spans="1:28" ht="24" customHeight="1" x14ac:dyDescent="0.2">
      <c r="A12" s="18" t="s">
        <v>17</v>
      </c>
      <c r="B12" s="46">
        <v>27</v>
      </c>
      <c r="C12" s="46">
        <v>347</v>
      </c>
      <c r="D12" s="46">
        <v>0</v>
      </c>
      <c r="E12" s="46">
        <v>2</v>
      </c>
      <c r="F12" s="6">
        <f t="shared" si="0"/>
        <v>365.5</v>
      </c>
      <c r="G12" s="2"/>
      <c r="H12" s="19" t="s">
        <v>6</v>
      </c>
      <c r="I12" s="46">
        <v>55</v>
      </c>
      <c r="J12" s="46">
        <v>271</v>
      </c>
      <c r="K12" s="46">
        <v>1</v>
      </c>
      <c r="L12" s="46">
        <v>1</v>
      </c>
      <c r="M12" s="6">
        <f t="shared" si="1"/>
        <v>303</v>
      </c>
      <c r="N12" s="2">
        <f>F22+M10+M11+M12</f>
        <v>1178</v>
      </c>
      <c r="O12" s="19" t="s">
        <v>32</v>
      </c>
      <c r="P12" s="46">
        <v>62</v>
      </c>
      <c r="Q12" s="46">
        <v>278</v>
      </c>
      <c r="R12" s="46">
        <v>1</v>
      </c>
      <c r="S12" s="46">
        <v>3</v>
      </c>
      <c r="T12" s="6">
        <f t="shared" si="2"/>
        <v>318.5</v>
      </c>
      <c r="U12" s="2"/>
      <c r="AB12" s="1"/>
    </row>
    <row r="13" spans="1:28" ht="24" customHeight="1" x14ac:dyDescent="0.2">
      <c r="A13" s="18" t="s">
        <v>19</v>
      </c>
      <c r="B13" s="46">
        <v>25</v>
      </c>
      <c r="C13" s="46">
        <v>358</v>
      </c>
      <c r="D13" s="46">
        <v>0</v>
      </c>
      <c r="E13" s="46">
        <v>2</v>
      </c>
      <c r="F13" s="6">
        <f t="shared" si="0"/>
        <v>375.5</v>
      </c>
      <c r="G13" s="2">
        <f>F10+F11+F12+F13</f>
        <v>1437.5</v>
      </c>
      <c r="H13" s="19" t="s">
        <v>7</v>
      </c>
      <c r="I13" s="46">
        <v>41</v>
      </c>
      <c r="J13" s="46">
        <v>247</v>
      </c>
      <c r="K13" s="46">
        <v>0</v>
      </c>
      <c r="L13" s="46">
        <v>2</v>
      </c>
      <c r="M13" s="6">
        <f t="shared" si="1"/>
        <v>272.5</v>
      </c>
      <c r="N13" s="2">
        <f t="shared" ref="N13:N18" si="3">M10+M11+M12+M13</f>
        <v>1170.5</v>
      </c>
      <c r="O13" s="19" t="s">
        <v>33</v>
      </c>
      <c r="P13" s="46">
        <v>55</v>
      </c>
      <c r="Q13" s="46">
        <v>313</v>
      </c>
      <c r="R13" s="46">
        <v>1</v>
      </c>
      <c r="S13" s="46">
        <v>3</v>
      </c>
      <c r="T13" s="6">
        <f t="shared" si="2"/>
        <v>350</v>
      </c>
      <c r="U13" s="2">
        <f t="shared" ref="U13:U21" si="4">T10+T11+T12+T13</f>
        <v>1277.5</v>
      </c>
      <c r="AB13" s="51">
        <v>241</v>
      </c>
    </row>
    <row r="14" spans="1:28" ht="24" customHeight="1" x14ac:dyDescent="0.2">
      <c r="A14" s="18" t="s">
        <v>21</v>
      </c>
      <c r="B14" s="46">
        <v>24</v>
      </c>
      <c r="C14" s="46">
        <v>310</v>
      </c>
      <c r="D14" s="46">
        <v>1</v>
      </c>
      <c r="E14" s="46">
        <v>2</v>
      </c>
      <c r="F14" s="6">
        <f t="shared" si="0"/>
        <v>329</v>
      </c>
      <c r="G14" s="2">
        <f t="shared" ref="G13:G19" si="5">F11+F12+F13+F14</f>
        <v>1426</v>
      </c>
      <c r="H14" s="19" t="s">
        <v>9</v>
      </c>
      <c r="I14" s="46">
        <v>40</v>
      </c>
      <c r="J14" s="46">
        <v>227</v>
      </c>
      <c r="K14" s="46">
        <v>0</v>
      </c>
      <c r="L14" s="46">
        <v>3</v>
      </c>
      <c r="M14" s="6">
        <f t="shared" si="1"/>
        <v>254.5</v>
      </c>
      <c r="N14" s="2">
        <f t="shared" si="3"/>
        <v>1135.5</v>
      </c>
      <c r="O14" s="19" t="s">
        <v>29</v>
      </c>
      <c r="P14" s="45">
        <v>46</v>
      </c>
      <c r="Q14" s="45">
        <v>295</v>
      </c>
      <c r="R14" s="45">
        <v>0</v>
      </c>
      <c r="S14" s="45">
        <v>3</v>
      </c>
      <c r="T14" s="6">
        <f t="shared" si="2"/>
        <v>325.5</v>
      </c>
      <c r="U14" s="2">
        <f t="shared" si="4"/>
        <v>1302.5</v>
      </c>
      <c r="AB14" s="51">
        <v>250</v>
      </c>
    </row>
    <row r="15" spans="1:28" ht="24" customHeight="1" x14ac:dyDescent="0.2">
      <c r="A15" s="18" t="s">
        <v>23</v>
      </c>
      <c r="B15" s="46">
        <v>31</v>
      </c>
      <c r="C15" s="46">
        <v>290</v>
      </c>
      <c r="D15" s="46">
        <v>1</v>
      </c>
      <c r="E15" s="46">
        <v>5</v>
      </c>
      <c r="F15" s="6">
        <f t="shared" si="0"/>
        <v>320</v>
      </c>
      <c r="G15" s="2">
        <f t="shared" si="5"/>
        <v>1390</v>
      </c>
      <c r="H15" s="19" t="s">
        <v>12</v>
      </c>
      <c r="I15" s="46">
        <v>41</v>
      </c>
      <c r="J15" s="46">
        <v>221</v>
      </c>
      <c r="K15" s="46">
        <v>0</v>
      </c>
      <c r="L15" s="46">
        <v>2</v>
      </c>
      <c r="M15" s="6">
        <f t="shared" si="1"/>
        <v>246.5</v>
      </c>
      <c r="N15" s="2">
        <f t="shared" si="3"/>
        <v>1076.5</v>
      </c>
      <c r="O15" s="18" t="s">
        <v>30</v>
      </c>
      <c r="P15" s="46">
        <v>56</v>
      </c>
      <c r="Q15" s="46">
        <v>276</v>
      </c>
      <c r="R15" s="45">
        <v>2</v>
      </c>
      <c r="S15" s="46">
        <v>2</v>
      </c>
      <c r="T15" s="6">
        <f t="shared" si="2"/>
        <v>313</v>
      </c>
      <c r="U15" s="2">
        <f t="shared" si="4"/>
        <v>1307</v>
      </c>
      <c r="AB15" s="51">
        <v>262</v>
      </c>
    </row>
    <row r="16" spans="1:28" ht="24" customHeight="1" x14ac:dyDescent="0.2">
      <c r="A16" s="18" t="s">
        <v>39</v>
      </c>
      <c r="B16" s="46">
        <v>36</v>
      </c>
      <c r="C16" s="46">
        <v>309</v>
      </c>
      <c r="D16" s="46">
        <v>0</v>
      </c>
      <c r="E16" s="46">
        <v>5</v>
      </c>
      <c r="F16" s="6">
        <f t="shared" si="0"/>
        <v>339.5</v>
      </c>
      <c r="G16" s="2">
        <f t="shared" si="5"/>
        <v>1364</v>
      </c>
      <c r="H16" s="19" t="s">
        <v>15</v>
      </c>
      <c r="I16" s="46">
        <v>38</v>
      </c>
      <c r="J16" s="46">
        <v>223</v>
      </c>
      <c r="K16" s="46">
        <v>0</v>
      </c>
      <c r="L16" s="46">
        <v>2</v>
      </c>
      <c r="M16" s="6">
        <f t="shared" si="1"/>
        <v>247</v>
      </c>
      <c r="N16" s="2">
        <f t="shared" si="3"/>
        <v>1020.5</v>
      </c>
      <c r="O16" s="19" t="s">
        <v>8</v>
      </c>
      <c r="P16" s="46">
        <v>56</v>
      </c>
      <c r="Q16" s="46">
        <v>291</v>
      </c>
      <c r="R16" s="46">
        <v>1</v>
      </c>
      <c r="S16" s="46">
        <v>1</v>
      </c>
      <c r="T16" s="6">
        <f t="shared" si="2"/>
        <v>323.5</v>
      </c>
      <c r="U16" s="2">
        <f t="shared" si="4"/>
        <v>1312</v>
      </c>
      <c r="AB16" s="51">
        <v>270.5</v>
      </c>
    </row>
    <row r="17" spans="1:28" ht="24" customHeight="1" x14ac:dyDescent="0.2">
      <c r="A17" s="18" t="s">
        <v>40</v>
      </c>
      <c r="B17" s="46">
        <v>43</v>
      </c>
      <c r="C17" s="46">
        <v>247</v>
      </c>
      <c r="D17" s="46">
        <v>0</v>
      </c>
      <c r="E17" s="46">
        <v>1</v>
      </c>
      <c r="F17" s="6">
        <f t="shared" si="0"/>
        <v>271</v>
      </c>
      <c r="G17" s="2">
        <f t="shared" si="5"/>
        <v>1259.5</v>
      </c>
      <c r="H17" s="19" t="s">
        <v>18</v>
      </c>
      <c r="I17" s="46">
        <v>31</v>
      </c>
      <c r="J17" s="46">
        <v>251</v>
      </c>
      <c r="K17" s="46">
        <v>0</v>
      </c>
      <c r="L17" s="46">
        <v>2</v>
      </c>
      <c r="M17" s="6">
        <f t="shared" si="1"/>
        <v>271.5</v>
      </c>
      <c r="N17" s="2">
        <f t="shared" si="3"/>
        <v>1019.5</v>
      </c>
      <c r="O17" s="19" t="s">
        <v>10</v>
      </c>
      <c r="P17" s="46">
        <v>58</v>
      </c>
      <c r="Q17" s="46">
        <v>300</v>
      </c>
      <c r="R17" s="46">
        <v>1</v>
      </c>
      <c r="S17" s="46">
        <v>1</v>
      </c>
      <c r="T17" s="6">
        <f t="shared" si="2"/>
        <v>333.5</v>
      </c>
      <c r="U17" s="2">
        <f t="shared" si="4"/>
        <v>1295.5</v>
      </c>
      <c r="AB17" s="51">
        <v>289.5</v>
      </c>
    </row>
    <row r="18" spans="1:28" ht="24" customHeight="1" x14ac:dyDescent="0.2">
      <c r="A18" s="18" t="s">
        <v>41</v>
      </c>
      <c r="B18" s="46">
        <v>32</v>
      </c>
      <c r="C18" s="46">
        <v>220</v>
      </c>
      <c r="D18" s="46">
        <v>0</v>
      </c>
      <c r="E18" s="46">
        <v>2</v>
      </c>
      <c r="F18" s="6">
        <f t="shared" si="0"/>
        <v>241</v>
      </c>
      <c r="G18" s="2">
        <f t="shared" si="5"/>
        <v>1171.5</v>
      </c>
      <c r="H18" s="19" t="s">
        <v>20</v>
      </c>
      <c r="I18" s="46">
        <v>37</v>
      </c>
      <c r="J18" s="46">
        <v>274</v>
      </c>
      <c r="K18" s="46">
        <v>0</v>
      </c>
      <c r="L18" s="46">
        <v>2</v>
      </c>
      <c r="M18" s="6">
        <f t="shared" si="1"/>
        <v>297.5</v>
      </c>
      <c r="N18" s="2">
        <f t="shared" si="3"/>
        <v>1062.5</v>
      </c>
      <c r="O18" s="19" t="s">
        <v>13</v>
      </c>
      <c r="P18" s="46">
        <v>58</v>
      </c>
      <c r="Q18" s="46">
        <v>276</v>
      </c>
      <c r="R18" s="46">
        <v>0</v>
      </c>
      <c r="S18" s="46">
        <v>2</v>
      </c>
      <c r="T18" s="6">
        <f t="shared" si="2"/>
        <v>310</v>
      </c>
      <c r="U18" s="2">
        <f t="shared" si="4"/>
        <v>1280</v>
      </c>
      <c r="AB18" s="51">
        <v>291</v>
      </c>
    </row>
    <row r="19" spans="1:28" ht="24" customHeight="1" thickBot="1" x14ac:dyDescent="0.25">
      <c r="A19" s="21" t="s">
        <v>42</v>
      </c>
      <c r="B19" s="47">
        <v>30</v>
      </c>
      <c r="C19" s="47">
        <v>225</v>
      </c>
      <c r="D19" s="47">
        <v>0</v>
      </c>
      <c r="E19" s="47">
        <v>6</v>
      </c>
      <c r="F19" s="7">
        <f t="shared" si="0"/>
        <v>255</v>
      </c>
      <c r="G19" s="3">
        <f t="shared" si="5"/>
        <v>1106.5</v>
      </c>
      <c r="H19" s="20" t="s">
        <v>22</v>
      </c>
      <c r="I19" s="45">
        <v>40</v>
      </c>
      <c r="J19" s="45">
        <v>323</v>
      </c>
      <c r="K19" s="45">
        <v>0</v>
      </c>
      <c r="L19" s="45">
        <v>6</v>
      </c>
      <c r="M19" s="6">
        <f t="shared" si="1"/>
        <v>358</v>
      </c>
      <c r="N19" s="2">
        <f>M16+M17+M18+M19</f>
        <v>1174</v>
      </c>
      <c r="O19" s="19" t="s">
        <v>16</v>
      </c>
      <c r="P19" s="46">
        <v>73</v>
      </c>
      <c r="Q19" s="46">
        <v>260</v>
      </c>
      <c r="R19" s="46">
        <v>0</v>
      </c>
      <c r="S19" s="46">
        <v>0</v>
      </c>
      <c r="T19" s="6">
        <f t="shared" si="2"/>
        <v>296.5</v>
      </c>
      <c r="U19" s="2">
        <f t="shared" si="4"/>
        <v>1263.5</v>
      </c>
      <c r="AB19" s="51">
        <v>294</v>
      </c>
    </row>
    <row r="20" spans="1:28" ht="24" customHeight="1" x14ac:dyDescent="0.2">
      <c r="A20" s="19" t="s">
        <v>27</v>
      </c>
      <c r="B20" s="45">
        <v>31</v>
      </c>
      <c r="C20" s="45">
        <v>225</v>
      </c>
      <c r="D20" s="45">
        <v>0</v>
      </c>
      <c r="E20" s="45">
        <v>1</v>
      </c>
      <c r="F20" s="8">
        <f t="shared" si="0"/>
        <v>243</v>
      </c>
      <c r="G20" s="35"/>
      <c r="H20" s="19" t="s">
        <v>24</v>
      </c>
      <c r="I20" s="46">
        <v>33</v>
      </c>
      <c r="J20" s="46">
        <v>301</v>
      </c>
      <c r="K20" s="46">
        <v>0</v>
      </c>
      <c r="L20" s="46">
        <v>2</v>
      </c>
      <c r="M20" s="8">
        <f t="shared" si="1"/>
        <v>322.5</v>
      </c>
      <c r="N20" s="2">
        <f>M17+M18+M19+M20</f>
        <v>1249.5</v>
      </c>
      <c r="O20" s="19" t="s">
        <v>45</v>
      </c>
      <c r="P20" s="45">
        <v>64</v>
      </c>
      <c r="Q20" s="45">
        <v>184</v>
      </c>
      <c r="R20" s="46">
        <v>0</v>
      </c>
      <c r="S20" s="45">
        <v>1</v>
      </c>
      <c r="T20" s="8">
        <f t="shared" si="2"/>
        <v>218.5</v>
      </c>
      <c r="U20" s="2">
        <f t="shared" si="4"/>
        <v>1158.5</v>
      </c>
      <c r="AB20" s="51">
        <v>299</v>
      </c>
    </row>
    <row r="21" spans="1:28" ht="24" customHeight="1" thickBot="1" x14ac:dyDescent="0.25">
      <c r="A21" s="19" t="s">
        <v>28</v>
      </c>
      <c r="B21" s="46">
        <v>48</v>
      </c>
      <c r="C21" s="46">
        <v>220</v>
      </c>
      <c r="D21" s="46">
        <v>0</v>
      </c>
      <c r="E21" s="46">
        <v>6</v>
      </c>
      <c r="F21" s="6">
        <f t="shared" si="0"/>
        <v>259</v>
      </c>
      <c r="G21" s="36"/>
      <c r="H21" s="20" t="s">
        <v>25</v>
      </c>
      <c r="I21" s="46">
        <v>42</v>
      </c>
      <c r="J21" s="46">
        <v>280</v>
      </c>
      <c r="K21" s="46">
        <v>1</v>
      </c>
      <c r="L21" s="46">
        <v>1</v>
      </c>
      <c r="M21" s="6">
        <f t="shared" si="1"/>
        <v>305.5</v>
      </c>
      <c r="N21" s="2">
        <f>M18+M19+M20+M21</f>
        <v>1283.5</v>
      </c>
      <c r="O21" s="21" t="s">
        <v>46</v>
      </c>
      <c r="P21" s="47">
        <v>44</v>
      </c>
      <c r="Q21" s="47">
        <v>237</v>
      </c>
      <c r="R21" s="47">
        <v>2</v>
      </c>
      <c r="S21" s="47">
        <v>1</v>
      </c>
      <c r="T21" s="7">
        <f t="shared" si="2"/>
        <v>265.5</v>
      </c>
      <c r="U21" s="3">
        <f t="shared" si="4"/>
        <v>1090.5</v>
      </c>
      <c r="AB21" s="51">
        <v>299.5</v>
      </c>
    </row>
    <row r="22" spans="1:28" ht="24" customHeight="1" thickBot="1" x14ac:dyDescent="0.25">
      <c r="A22" s="19" t="s">
        <v>1</v>
      </c>
      <c r="B22" s="46">
        <v>50</v>
      </c>
      <c r="C22" s="46">
        <v>245</v>
      </c>
      <c r="D22" s="46">
        <v>0</v>
      </c>
      <c r="E22" s="46">
        <v>4</v>
      </c>
      <c r="F22" s="6">
        <f t="shared" si="0"/>
        <v>280</v>
      </c>
      <c r="G22" s="2"/>
      <c r="H22" s="21" t="s">
        <v>26</v>
      </c>
      <c r="I22" s="47">
        <v>46</v>
      </c>
      <c r="J22" s="47">
        <v>301</v>
      </c>
      <c r="K22" s="47">
        <v>0</v>
      </c>
      <c r="L22" s="47">
        <v>3</v>
      </c>
      <c r="M22" s="6">
        <f t="shared" si="1"/>
        <v>331.5</v>
      </c>
      <c r="N22" s="3">
        <f>M19+M20+M21+M22</f>
        <v>1317.5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1437.5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1317.5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1312</v>
      </c>
      <c r="AB23" s="1"/>
    </row>
    <row r="24" spans="1:28" ht="13.5" customHeight="1" x14ac:dyDescent="0.2">
      <c r="A24" s="153"/>
      <c r="B24" s="154"/>
      <c r="C24" s="52" t="s">
        <v>72</v>
      </c>
      <c r="D24" s="55"/>
      <c r="E24" s="55"/>
      <c r="F24" s="56" t="s">
        <v>64</v>
      </c>
      <c r="G24" s="57"/>
      <c r="H24" s="153"/>
      <c r="I24" s="154"/>
      <c r="J24" s="52" t="s">
        <v>72</v>
      </c>
      <c r="K24" s="55"/>
      <c r="L24" s="55"/>
      <c r="M24" s="56" t="s">
        <v>92</v>
      </c>
      <c r="N24" s="57"/>
      <c r="O24" s="153"/>
      <c r="P24" s="154"/>
      <c r="Q24" s="52" t="s">
        <v>72</v>
      </c>
      <c r="R24" s="55"/>
      <c r="S24" s="55"/>
      <c r="T24" s="56" t="s">
        <v>82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85 X CARRERA 53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8553</v>
      </c>
      <c r="M5" s="146"/>
      <c r="N5" s="146"/>
      <c r="O5" s="12"/>
      <c r="P5" s="135" t="s">
        <v>57</v>
      </c>
      <c r="Q5" s="135"/>
      <c r="R5" s="135"/>
      <c r="S5" s="144" t="s">
        <v>93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151</v>
      </c>
      <c r="E6" s="142"/>
      <c r="F6" s="142"/>
      <c r="G6" s="142"/>
      <c r="H6" s="142"/>
      <c r="I6" s="135" t="s">
        <v>59</v>
      </c>
      <c r="J6" s="135"/>
      <c r="K6" s="135"/>
      <c r="L6" s="147">
        <v>2</v>
      </c>
      <c r="M6" s="147"/>
      <c r="N6" s="147"/>
      <c r="O6" s="42"/>
      <c r="P6" s="135" t="s">
        <v>58</v>
      </c>
      <c r="Q6" s="135"/>
      <c r="R6" s="135"/>
      <c r="S6" s="140">
        <f>'G-1'!S6:U6</f>
        <v>43129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19</v>
      </c>
      <c r="C10" s="46">
        <v>120</v>
      </c>
      <c r="D10" s="46">
        <v>9</v>
      </c>
      <c r="E10" s="46">
        <v>2</v>
      </c>
      <c r="F10" s="48">
        <f>B10*0.5+C10*1+D10*2+E10*2.5</f>
        <v>152.5</v>
      </c>
      <c r="G10" s="2"/>
      <c r="H10" s="19" t="s">
        <v>4</v>
      </c>
      <c r="I10" s="46">
        <v>33</v>
      </c>
      <c r="J10" s="46">
        <v>154</v>
      </c>
      <c r="K10" s="46">
        <v>6</v>
      </c>
      <c r="L10" s="46">
        <v>4</v>
      </c>
      <c r="M10" s="6">
        <f>I10*0.5+J10*1+K10*2+L10*2.5</f>
        <v>192.5</v>
      </c>
      <c r="N10" s="9">
        <f>F20+F21+F22+M10</f>
        <v>865.5</v>
      </c>
      <c r="O10" s="19" t="s">
        <v>43</v>
      </c>
      <c r="P10" s="46">
        <v>33</v>
      </c>
      <c r="Q10" s="46">
        <v>180</v>
      </c>
      <c r="R10" s="46">
        <v>11</v>
      </c>
      <c r="S10" s="46">
        <v>0</v>
      </c>
      <c r="T10" s="6">
        <f>P10*0.5+Q10*1+R10*2+S10*2.5</f>
        <v>218.5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21</v>
      </c>
      <c r="C11" s="46">
        <v>113</v>
      </c>
      <c r="D11" s="46">
        <v>10</v>
      </c>
      <c r="E11" s="46">
        <v>1</v>
      </c>
      <c r="F11" s="6">
        <f t="shared" ref="F11:F22" si="0">B11*0.5+C11*1+D11*2+E11*2.5</f>
        <v>146</v>
      </c>
      <c r="G11" s="2"/>
      <c r="H11" s="19" t="s">
        <v>5</v>
      </c>
      <c r="I11" s="46">
        <v>36</v>
      </c>
      <c r="J11" s="46">
        <v>196</v>
      </c>
      <c r="K11" s="46">
        <v>12</v>
      </c>
      <c r="L11" s="46">
        <v>5</v>
      </c>
      <c r="M11" s="6">
        <f t="shared" ref="M11:M22" si="1">I11*0.5+J11*1+K11*2+L11*2.5</f>
        <v>250.5</v>
      </c>
      <c r="N11" s="9">
        <f>F21+F22+M10+M11</f>
        <v>905</v>
      </c>
      <c r="O11" s="19" t="s">
        <v>44</v>
      </c>
      <c r="P11" s="46">
        <v>43</v>
      </c>
      <c r="Q11" s="46">
        <v>210</v>
      </c>
      <c r="R11" s="46">
        <v>11</v>
      </c>
      <c r="S11" s="46">
        <v>4</v>
      </c>
      <c r="T11" s="6">
        <f t="shared" ref="T11:T21" si="2">P11*0.5+Q11*1+R11*2+S11*2.5</f>
        <v>263.5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17</v>
      </c>
      <c r="C12" s="46">
        <v>127</v>
      </c>
      <c r="D12" s="46">
        <v>11</v>
      </c>
      <c r="E12" s="46">
        <v>3</v>
      </c>
      <c r="F12" s="6">
        <f t="shared" si="0"/>
        <v>165</v>
      </c>
      <c r="G12" s="2"/>
      <c r="H12" s="19" t="s">
        <v>6</v>
      </c>
      <c r="I12" s="46">
        <v>27</v>
      </c>
      <c r="J12" s="46">
        <v>206</v>
      </c>
      <c r="K12" s="46">
        <v>5</v>
      </c>
      <c r="L12" s="46">
        <v>2</v>
      </c>
      <c r="M12" s="6">
        <f t="shared" si="1"/>
        <v>234.5</v>
      </c>
      <c r="N12" s="2">
        <f>F22+M10+M11+M12</f>
        <v>900</v>
      </c>
      <c r="O12" s="19" t="s">
        <v>32</v>
      </c>
      <c r="P12" s="46">
        <v>41</v>
      </c>
      <c r="Q12" s="46">
        <v>220</v>
      </c>
      <c r="R12" s="46">
        <v>10</v>
      </c>
      <c r="S12" s="46">
        <v>5</v>
      </c>
      <c r="T12" s="6">
        <f t="shared" si="2"/>
        <v>273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12</v>
      </c>
      <c r="C13" s="46">
        <v>131</v>
      </c>
      <c r="D13" s="46">
        <v>14</v>
      </c>
      <c r="E13" s="46">
        <v>5</v>
      </c>
      <c r="F13" s="6">
        <f t="shared" si="0"/>
        <v>177.5</v>
      </c>
      <c r="G13" s="2">
        <f>F10+F11+F12+F13</f>
        <v>641</v>
      </c>
      <c r="H13" s="19" t="s">
        <v>7</v>
      </c>
      <c r="I13" s="46">
        <v>24</v>
      </c>
      <c r="J13" s="46">
        <v>214</v>
      </c>
      <c r="K13" s="46">
        <v>10</v>
      </c>
      <c r="L13" s="46">
        <v>1</v>
      </c>
      <c r="M13" s="6">
        <f t="shared" si="1"/>
        <v>248.5</v>
      </c>
      <c r="N13" s="2">
        <f t="shared" ref="N13:N18" si="3">M10+M11+M12+M13</f>
        <v>926</v>
      </c>
      <c r="O13" s="19" t="s">
        <v>33</v>
      </c>
      <c r="P13" s="46">
        <v>40</v>
      </c>
      <c r="Q13" s="46">
        <v>218</v>
      </c>
      <c r="R13" s="46">
        <v>14</v>
      </c>
      <c r="S13" s="46">
        <v>4</v>
      </c>
      <c r="T13" s="6">
        <f t="shared" si="2"/>
        <v>276</v>
      </c>
      <c r="U13" s="2">
        <f t="shared" ref="U13:U21" si="4">T10+T11+T12+T13</f>
        <v>1031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24</v>
      </c>
      <c r="C14" s="46">
        <v>164</v>
      </c>
      <c r="D14" s="46">
        <v>16</v>
      </c>
      <c r="E14" s="46">
        <v>4</v>
      </c>
      <c r="F14" s="6">
        <f t="shared" si="0"/>
        <v>218</v>
      </c>
      <c r="G14" s="2">
        <f t="shared" ref="G14:G19" si="5">F11+F12+F13+F14</f>
        <v>706.5</v>
      </c>
      <c r="H14" s="19" t="s">
        <v>9</v>
      </c>
      <c r="I14" s="46">
        <v>21</v>
      </c>
      <c r="J14" s="46">
        <v>183</v>
      </c>
      <c r="K14" s="46">
        <v>9</v>
      </c>
      <c r="L14" s="46">
        <v>5</v>
      </c>
      <c r="M14" s="6">
        <f t="shared" si="1"/>
        <v>224</v>
      </c>
      <c r="N14" s="2">
        <f t="shared" si="3"/>
        <v>957.5</v>
      </c>
      <c r="O14" s="19" t="s">
        <v>29</v>
      </c>
      <c r="P14" s="45">
        <v>36</v>
      </c>
      <c r="Q14" s="45">
        <v>195</v>
      </c>
      <c r="R14" s="45">
        <v>10</v>
      </c>
      <c r="S14" s="45">
        <v>3</v>
      </c>
      <c r="T14" s="6">
        <f t="shared" si="2"/>
        <v>240.5</v>
      </c>
      <c r="U14" s="2">
        <f t="shared" si="4"/>
        <v>1053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31</v>
      </c>
      <c r="C15" s="46">
        <v>166</v>
      </c>
      <c r="D15" s="46">
        <v>18</v>
      </c>
      <c r="E15" s="46">
        <v>5</v>
      </c>
      <c r="F15" s="6">
        <f t="shared" si="0"/>
        <v>230</v>
      </c>
      <c r="G15" s="2">
        <f t="shared" si="5"/>
        <v>790.5</v>
      </c>
      <c r="H15" s="19" t="s">
        <v>12</v>
      </c>
      <c r="I15" s="46">
        <v>20</v>
      </c>
      <c r="J15" s="46">
        <v>185</v>
      </c>
      <c r="K15" s="46">
        <v>8</v>
      </c>
      <c r="L15" s="46">
        <v>5</v>
      </c>
      <c r="M15" s="6">
        <f t="shared" si="1"/>
        <v>223.5</v>
      </c>
      <c r="N15" s="2">
        <f t="shared" si="3"/>
        <v>930.5</v>
      </c>
      <c r="O15" s="18" t="s">
        <v>30</v>
      </c>
      <c r="P15" s="46">
        <v>37</v>
      </c>
      <c r="Q15" s="46">
        <v>225</v>
      </c>
      <c r="R15" s="46">
        <v>12</v>
      </c>
      <c r="S15" s="46">
        <v>0</v>
      </c>
      <c r="T15" s="6">
        <f t="shared" si="2"/>
        <v>267.5</v>
      </c>
      <c r="U15" s="2">
        <f t="shared" si="4"/>
        <v>1057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28</v>
      </c>
      <c r="C16" s="46">
        <v>135</v>
      </c>
      <c r="D16" s="46">
        <v>16</v>
      </c>
      <c r="E16" s="46">
        <v>8</v>
      </c>
      <c r="F16" s="6">
        <f t="shared" si="0"/>
        <v>201</v>
      </c>
      <c r="G16" s="2">
        <f t="shared" si="5"/>
        <v>826.5</v>
      </c>
      <c r="H16" s="19" t="s">
        <v>15</v>
      </c>
      <c r="I16" s="46">
        <v>19</v>
      </c>
      <c r="J16" s="46">
        <v>186</v>
      </c>
      <c r="K16" s="46">
        <v>9</v>
      </c>
      <c r="L16" s="46">
        <v>3</v>
      </c>
      <c r="M16" s="6">
        <f t="shared" si="1"/>
        <v>221</v>
      </c>
      <c r="N16" s="2">
        <f t="shared" si="3"/>
        <v>917</v>
      </c>
      <c r="O16" s="19" t="s">
        <v>8</v>
      </c>
      <c r="P16" s="46">
        <v>33</v>
      </c>
      <c r="Q16" s="46">
        <v>219</v>
      </c>
      <c r="R16" s="46">
        <v>16</v>
      </c>
      <c r="S16" s="46">
        <v>0</v>
      </c>
      <c r="T16" s="6">
        <f t="shared" si="2"/>
        <v>267.5</v>
      </c>
      <c r="U16" s="2">
        <f t="shared" si="4"/>
        <v>1051.5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29</v>
      </c>
      <c r="C17" s="46">
        <v>166</v>
      </c>
      <c r="D17" s="46">
        <v>14</v>
      </c>
      <c r="E17" s="46">
        <v>6</v>
      </c>
      <c r="F17" s="6">
        <f t="shared" si="0"/>
        <v>223.5</v>
      </c>
      <c r="G17" s="2">
        <f t="shared" si="5"/>
        <v>872.5</v>
      </c>
      <c r="H17" s="19" t="s">
        <v>18</v>
      </c>
      <c r="I17" s="46">
        <v>19</v>
      </c>
      <c r="J17" s="46">
        <v>106</v>
      </c>
      <c r="K17" s="46">
        <v>10</v>
      </c>
      <c r="L17" s="46">
        <v>3</v>
      </c>
      <c r="M17" s="6">
        <f t="shared" si="1"/>
        <v>143</v>
      </c>
      <c r="N17" s="2">
        <f t="shared" si="3"/>
        <v>811.5</v>
      </c>
      <c r="O17" s="19" t="s">
        <v>10</v>
      </c>
      <c r="P17" s="46">
        <v>27</v>
      </c>
      <c r="Q17" s="46">
        <v>206</v>
      </c>
      <c r="R17" s="46">
        <v>12</v>
      </c>
      <c r="S17" s="46">
        <v>2</v>
      </c>
      <c r="T17" s="6">
        <f t="shared" si="2"/>
        <v>248.5</v>
      </c>
      <c r="U17" s="2">
        <f t="shared" si="4"/>
        <v>1024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36</v>
      </c>
      <c r="C18" s="46">
        <v>155</v>
      </c>
      <c r="D18" s="46">
        <v>12</v>
      </c>
      <c r="E18" s="46">
        <v>8</v>
      </c>
      <c r="F18" s="6">
        <f t="shared" si="0"/>
        <v>217</v>
      </c>
      <c r="G18" s="2">
        <f t="shared" si="5"/>
        <v>871.5</v>
      </c>
      <c r="H18" s="19" t="s">
        <v>20</v>
      </c>
      <c r="I18" s="46">
        <v>26</v>
      </c>
      <c r="J18" s="46">
        <v>138</v>
      </c>
      <c r="K18" s="46">
        <v>11</v>
      </c>
      <c r="L18" s="46">
        <v>2</v>
      </c>
      <c r="M18" s="6">
        <f t="shared" si="1"/>
        <v>178</v>
      </c>
      <c r="N18" s="2">
        <f t="shared" si="3"/>
        <v>765.5</v>
      </c>
      <c r="O18" s="19" t="s">
        <v>13</v>
      </c>
      <c r="P18" s="46">
        <v>33</v>
      </c>
      <c r="Q18" s="46">
        <v>220</v>
      </c>
      <c r="R18" s="46">
        <v>11</v>
      </c>
      <c r="S18" s="46">
        <v>1</v>
      </c>
      <c r="T18" s="6">
        <f t="shared" si="2"/>
        <v>261</v>
      </c>
      <c r="U18" s="2">
        <f t="shared" si="4"/>
        <v>1044.5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31</v>
      </c>
      <c r="C19" s="47">
        <v>139</v>
      </c>
      <c r="D19" s="47">
        <v>11</v>
      </c>
      <c r="E19" s="47">
        <v>11</v>
      </c>
      <c r="F19" s="7">
        <f t="shared" si="0"/>
        <v>204</v>
      </c>
      <c r="G19" s="3">
        <f t="shared" si="5"/>
        <v>845.5</v>
      </c>
      <c r="H19" s="20" t="s">
        <v>22</v>
      </c>
      <c r="I19" s="45">
        <v>22</v>
      </c>
      <c r="J19" s="45">
        <v>163</v>
      </c>
      <c r="K19" s="45">
        <v>12</v>
      </c>
      <c r="L19" s="45">
        <v>2</v>
      </c>
      <c r="M19" s="6">
        <f t="shared" si="1"/>
        <v>203</v>
      </c>
      <c r="N19" s="2">
        <f>M16+M17+M18+M19</f>
        <v>745</v>
      </c>
      <c r="O19" s="19" t="s">
        <v>16</v>
      </c>
      <c r="P19" s="46">
        <v>36</v>
      </c>
      <c r="Q19" s="46">
        <v>225</v>
      </c>
      <c r="R19" s="46">
        <v>9</v>
      </c>
      <c r="S19" s="46">
        <v>3</v>
      </c>
      <c r="T19" s="6">
        <f t="shared" si="2"/>
        <v>268.5</v>
      </c>
      <c r="U19" s="2">
        <f t="shared" si="4"/>
        <v>1045.5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34</v>
      </c>
      <c r="C20" s="45">
        <v>162</v>
      </c>
      <c r="D20" s="45">
        <v>11</v>
      </c>
      <c r="E20" s="45">
        <v>4</v>
      </c>
      <c r="F20" s="8">
        <f t="shared" si="0"/>
        <v>211</v>
      </c>
      <c r="G20" s="35"/>
      <c r="H20" s="19" t="s">
        <v>24</v>
      </c>
      <c r="I20" s="46">
        <v>31</v>
      </c>
      <c r="J20" s="46">
        <v>144</v>
      </c>
      <c r="K20" s="46">
        <v>13</v>
      </c>
      <c r="L20" s="46">
        <v>1</v>
      </c>
      <c r="M20" s="8">
        <f t="shared" si="1"/>
        <v>188</v>
      </c>
      <c r="N20" s="2">
        <f>M17+M18+M19+M20</f>
        <v>712</v>
      </c>
      <c r="O20" s="19" t="s">
        <v>45</v>
      </c>
      <c r="P20" s="45">
        <v>29</v>
      </c>
      <c r="Q20" s="45">
        <v>186</v>
      </c>
      <c r="R20" s="45">
        <v>13</v>
      </c>
      <c r="S20" s="45">
        <v>0</v>
      </c>
      <c r="T20" s="8">
        <f t="shared" si="2"/>
        <v>226.5</v>
      </c>
      <c r="U20" s="2">
        <f t="shared" si="4"/>
        <v>1004.5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36</v>
      </c>
      <c r="C21" s="46">
        <v>193</v>
      </c>
      <c r="D21" s="46">
        <v>8</v>
      </c>
      <c r="E21" s="46">
        <v>5</v>
      </c>
      <c r="F21" s="6">
        <f t="shared" si="0"/>
        <v>239.5</v>
      </c>
      <c r="G21" s="36"/>
      <c r="H21" s="20" t="s">
        <v>25</v>
      </c>
      <c r="I21" s="46">
        <v>35</v>
      </c>
      <c r="J21" s="46">
        <v>160</v>
      </c>
      <c r="K21" s="46">
        <v>9</v>
      </c>
      <c r="L21" s="46">
        <v>6</v>
      </c>
      <c r="M21" s="6">
        <f t="shared" si="1"/>
        <v>210.5</v>
      </c>
      <c r="N21" s="2">
        <f>M18+M19+M20+M21</f>
        <v>779.5</v>
      </c>
      <c r="O21" s="21" t="s">
        <v>46</v>
      </c>
      <c r="P21" s="47">
        <v>24</v>
      </c>
      <c r="Q21" s="47">
        <v>201</v>
      </c>
      <c r="R21" s="47">
        <v>8</v>
      </c>
      <c r="S21" s="47">
        <v>2</v>
      </c>
      <c r="T21" s="7">
        <f t="shared" si="2"/>
        <v>234</v>
      </c>
      <c r="U21" s="3">
        <f t="shared" si="4"/>
        <v>990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40</v>
      </c>
      <c r="C22" s="46">
        <v>166</v>
      </c>
      <c r="D22" s="46">
        <v>12</v>
      </c>
      <c r="E22" s="46">
        <v>5</v>
      </c>
      <c r="F22" s="6">
        <f t="shared" si="0"/>
        <v>222.5</v>
      </c>
      <c r="G22" s="2"/>
      <c r="H22" s="21" t="s">
        <v>26</v>
      </c>
      <c r="I22" s="47">
        <v>29</v>
      </c>
      <c r="J22" s="47">
        <v>199</v>
      </c>
      <c r="K22" s="47">
        <v>12</v>
      </c>
      <c r="L22" s="47">
        <v>4</v>
      </c>
      <c r="M22" s="6">
        <f t="shared" si="1"/>
        <v>247.5</v>
      </c>
      <c r="N22" s="3">
        <f>M19+M20+M21+M22</f>
        <v>849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872.5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957.5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1057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72</v>
      </c>
      <c r="D24" s="55"/>
      <c r="E24" s="55"/>
      <c r="F24" s="56" t="s">
        <v>83</v>
      </c>
      <c r="G24" s="57"/>
      <c r="H24" s="153"/>
      <c r="I24" s="154"/>
      <c r="J24" s="52" t="s">
        <v>72</v>
      </c>
      <c r="K24" s="55"/>
      <c r="L24" s="55"/>
      <c r="M24" s="56" t="s">
        <v>66</v>
      </c>
      <c r="N24" s="57"/>
      <c r="O24" s="153"/>
      <c r="P24" s="154"/>
      <c r="Q24" s="52" t="s">
        <v>72</v>
      </c>
      <c r="R24" s="55"/>
      <c r="S24" s="55"/>
      <c r="T24" s="56" t="s">
        <v>80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29" sqref="X2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1" t="s">
        <v>54</v>
      </c>
      <c r="B5" s="141"/>
      <c r="C5" s="141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5" t="s">
        <v>56</v>
      </c>
      <c r="B6" s="135"/>
      <c r="C6" s="135"/>
      <c r="D6" s="145" t="str">
        <f>'G-1'!D5:H5</f>
        <v>CALLE 85 X CARRERA 53</v>
      </c>
      <c r="E6" s="145"/>
      <c r="F6" s="145"/>
      <c r="G6" s="145"/>
      <c r="H6" s="145"/>
      <c r="I6" s="135" t="s">
        <v>53</v>
      </c>
      <c r="J6" s="135"/>
      <c r="K6" s="135"/>
      <c r="L6" s="146">
        <f>'G-1'!L5:N5</f>
        <v>8553</v>
      </c>
      <c r="M6" s="146"/>
      <c r="N6" s="146"/>
      <c r="O6" s="12"/>
      <c r="P6" s="135" t="s">
        <v>58</v>
      </c>
      <c r="Q6" s="135"/>
      <c r="R6" s="135"/>
      <c r="S6" s="161">
        <f>'G-1'!S6:U6</f>
        <v>43129</v>
      </c>
      <c r="T6" s="161"/>
      <c r="U6" s="16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f>'G-1'!B10+'G-4'!B10</f>
        <v>34</v>
      </c>
      <c r="C10" s="46">
        <f>'G-1'!C10+'G-4'!C10</f>
        <v>453</v>
      </c>
      <c r="D10" s="46">
        <f>'G-1'!D10+'G-4'!D10</f>
        <v>9</v>
      </c>
      <c r="E10" s="46">
        <f>'G-1'!E10+'G-4'!E10</f>
        <v>2</v>
      </c>
      <c r="F10" s="6">
        <f t="shared" ref="F10:F22" si="0">B10*0.5+C10*1+D10*2+E10*2.5</f>
        <v>493</v>
      </c>
      <c r="G10" s="2"/>
      <c r="H10" s="19" t="s">
        <v>4</v>
      </c>
      <c r="I10" s="46">
        <f>'G-1'!I10+'G-4'!I10</f>
        <v>87</v>
      </c>
      <c r="J10" s="46">
        <f>'G-1'!J10+'G-4'!J10</f>
        <v>404</v>
      </c>
      <c r="K10" s="46">
        <f>'G-1'!K10+'G-4'!K10</f>
        <v>6</v>
      </c>
      <c r="L10" s="46">
        <f>'G-1'!L10+'G-4'!L10</f>
        <v>9</v>
      </c>
      <c r="M10" s="6">
        <f t="shared" ref="M10:M22" si="1">I10*0.5+J10*1+K10*2+L10*2.5</f>
        <v>482</v>
      </c>
      <c r="N10" s="9">
        <f>F20+F21+F22+M10</f>
        <v>1937</v>
      </c>
      <c r="O10" s="19" t="s">
        <v>43</v>
      </c>
      <c r="P10" s="46">
        <f>'G-1'!P10+'G-4'!P10</f>
        <v>74</v>
      </c>
      <c r="Q10" s="46">
        <f>'G-1'!Q10+'G-4'!Q10</f>
        <v>448</v>
      </c>
      <c r="R10" s="46">
        <f>'G-1'!R10+'G-4'!R10</f>
        <v>12</v>
      </c>
      <c r="S10" s="46">
        <f>'G-1'!S10+'G-4'!S10</f>
        <v>4</v>
      </c>
      <c r="T10" s="6">
        <f t="shared" ref="T10:T21" si="2">P10*0.5+Q10*1+R10*2+S10*2.5</f>
        <v>519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42</v>
      </c>
      <c r="C11" s="46">
        <f>'G-1'!C11+'G-4'!C11</f>
        <v>454</v>
      </c>
      <c r="D11" s="46">
        <f>'G-1'!D11+'G-4'!D11</f>
        <v>11</v>
      </c>
      <c r="E11" s="46">
        <f>'G-1'!E11+'G-4'!E11</f>
        <v>2</v>
      </c>
      <c r="F11" s="6">
        <f t="shared" si="0"/>
        <v>502</v>
      </c>
      <c r="G11" s="2"/>
      <c r="H11" s="19" t="s">
        <v>5</v>
      </c>
      <c r="I11" s="46">
        <f>'G-1'!I11+'G-4'!I11</f>
        <v>92</v>
      </c>
      <c r="J11" s="46">
        <f>'G-1'!J11+'G-4'!J11</f>
        <v>456</v>
      </c>
      <c r="K11" s="46">
        <f>'G-1'!K11+'G-4'!K11</f>
        <v>12</v>
      </c>
      <c r="L11" s="46">
        <f>'G-1'!L11+'G-4'!L11</f>
        <v>12</v>
      </c>
      <c r="M11" s="6">
        <f t="shared" si="1"/>
        <v>556</v>
      </c>
      <c r="N11" s="9">
        <f>F21+F22+M10+M11</f>
        <v>2039</v>
      </c>
      <c r="O11" s="19" t="s">
        <v>44</v>
      </c>
      <c r="P11" s="46">
        <f>'G-1'!P11+'G-4'!P11</f>
        <v>88</v>
      </c>
      <c r="Q11" s="46">
        <f>'G-1'!Q11+'G-4'!Q11</f>
        <v>486</v>
      </c>
      <c r="R11" s="46">
        <f>'G-1'!R11+'G-4'!R11</f>
        <v>11</v>
      </c>
      <c r="S11" s="46">
        <f>'G-1'!S11+'G-4'!S11</f>
        <v>8</v>
      </c>
      <c r="T11" s="6">
        <f t="shared" si="2"/>
        <v>572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44</v>
      </c>
      <c r="C12" s="46">
        <f>'G-1'!C12+'G-4'!C12</f>
        <v>474</v>
      </c>
      <c r="D12" s="46">
        <f>'G-1'!D12+'G-4'!D12</f>
        <v>11</v>
      </c>
      <c r="E12" s="46">
        <f>'G-1'!E12+'G-4'!E12</f>
        <v>5</v>
      </c>
      <c r="F12" s="6">
        <f t="shared" si="0"/>
        <v>530.5</v>
      </c>
      <c r="G12" s="2"/>
      <c r="H12" s="19" t="s">
        <v>6</v>
      </c>
      <c r="I12" s="46">
        <f>'G-1'!I12+'G-4'!I12</f>
        <v>82</v>
      </c>
      <c r="J12" s="46">
        <f>'G-1'!J12+'G-4'!J12</f>
        <v>477</v>
      </c>
      <c r="K12" s="46">
        <f>'G-1'!K12+'G-4'!K12</f>
        <v>6</v>
      </c>
      <c r="L12" s="46">
        <f>'G-1'!L12+'G-4'!L12</f>
        <v>3</v>
      </c>
      <c r="M12" s="6">
        <f t="shared" si="1"/>
        <v>537.5</v>
      </c>
      <c r="N12" s="2">
        <f>F22+M10+M11+M12</f>
        <v>2078</v>
      </c>
      <c r="O12" s="19" t="s">
        <v>32</v>
      </c>
      <c r="P12" s="46">
        <f>'G-1'!P12+'G-4'!P12</f>
        <v>103</v>
      </c>
      <c r="Q12" s="46">
        <f>'G-1'!Q12+'G-4'!Q12</f>
        <v>498</v>
      </c>
      <c r="R12" s="46">
        <f>'G-1'!R12+'G-4'!R12</f>
        <v>11</v>
      </c>
      <c r="S12" s="46">
        <f>'G-1'!S12+'G-4'!S12</f>
        <v>8</v>
      </c>
      <c r="T12" s="6">
        <f t="shared" si="2"/>
        <v>591.5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37</v>
      </c>
      <c r="C13" s="46">
        <f>'G-1'!C13+'G-4'!C13</f>
        <v>489</v>
      </c>
      <c r="D13" s="46">
        <f>'G-1'!D13+'G-4'!D13</f>
        <v>14</v>
      </c>
      <c r="E13" s="46">
        <f>'G-1'!E13+'G-4'!E13</f>
        <v>7</v>
      </c>
      <c r="F13" s="6">
        <f t="shared" si="0"/>
        <v>553</v>
      </c>
      <c r="G13" s="2">
        <f t="shared" ref="G13:G19" si="3">F10+F11+F12+F13</f>
        <v>2078.5</v>
      </c>
      <c r="H13" s="19" t="s">
        <v>7</v>
      </c>
      <c r="I13" s="46">
        <f>'G-1'!I13+'G-4'!I13</f>
        <v>65</v>
      </c>
      <c r="J13" s="46">
        <f>'G-1'!J13+'G-4'!J13</f>
        <v>461</v>
      </c>
      <c r="K13" s="46">
        <f>'G-1'!K13+'G-4'!K13</f>
        <v>10</v>
      </c>
      <c r="L13" s="46">
        <f>'G-1'!L13+'G-4'!L13</f>
        <v>3</v>
      </c>
      <c r="M13" s="6">
        <f t="shared" si="1"/>
        <v>521</v>
      </c>
      <c r="N13" s="2">
        <f t="shared" ref="N13:N18" si="4">M10+M11+M12+M13</f>
        <v>2096.5</v>
      </c>
      <c r="O13" s="19" t="s">
        <v>33</v>
      </c>
      <c r="P13" s="46">
        <f>'G-1'!P13+'G-4'!P13</f>
        <v>95</v>
      </c>
      <c r="Q13" s="46">
        <f>'G-1'!Q13+'G-4'!Q13</f>
        <v>531</v>
      </c>
      <c r="R13" s="46">
        <f>'G-1'!R13+'G-4'!R13</f>
        <v>15</v>
      </c>
      <c r="S13" s="46">
        <f>'G-1'!S13+'G-4'!S13</f>
        <v>7</v>
      </c>
      <c r="T13" s="6">
        <f t="shared" si="2"/>
        <v>626</v>
      </c>
      <c r="U13" s="2">
        <f t="shared" ref="U13:U21" si="5">T10+T11+T12+T13</f>
        <v>2308.5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48</v>
      </c>
      <c r="C14" s="46">
        <f>'G-1'!C14+'G-4'!C14</f>
        <v>474</v>
      </c>
      <c r="D14" s="46">
        <f>'G-1'!D14+'G-4'!D14</f>
        <v>17</v>
      </c>
      <c r="E14" s="46">
        <f>'G-1'!E14+'G-4'!E14</f>
        <v>6</v>
      </c>
      <c r="F14" s="6">
        <f t="shared" si="0"/>
        <v>547</v>
      </c>
      <c r="G14" s="2">
        <f t="shared" si="3"/>
        <v>2132.5</v>
      </c>
      <c r="H14" s="19" t="s">
        <v>9</v>
      </c>
      <c r="I14" s="46">
        <f>'G-1'!I14+'G-4'!I14</f>
        <v>61</v>
      </c>
      <c r="J14" s="46">
        <f>'G-1'!J14+'G-4'!J14</f>
        <v>410</v>
      </c>
      <c r="K14" s="46">
        <f>'G-1'!K14+'G-4'!K14</f>
        <v>9</v>
      </c>
      <c r="L14" s="46">
        <f>'G-1'!L14+'G-4'!L14</f>
        <v>8</v>
      </c>
      <c r="M14" s="6">
        <f t="shared" si="1"/>
        <v>478.5</v>
      </c>
      <c r="N14" s="2">
        <f t="shared" si="4"/>
        <v>2093</v>
      </c>
      <c r="O14" s="19" t="s">
        <v>29</v>
      </c>
      <c r="P14" s="46">
        <f>'G-1'!P14+'G-4'!P14</f>
        <v>82</v>
      </c>
      <c r="Q14" s="46">
        <f>'G-1'!Q14+'G-4'!Q14</f>
        <v>490</v>
      </c>
      <c r="R14" s="46">
        <f>'G-1'!R14+'G-4'!R14</f>
        <v>10</v>
      </c>
      <c r="S14" s="46">
        <f>'G-1'!S14+'G-4'!S14</f>
        <v>6</v>
      </c>
      <c r="T14" s="6">
        <f t="shared" si="2"/>
        <v>566</v>
      </c>
      <c r="U14" s="2">
        <f t="shared" si="5"/>
        <v>2355.5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62</v>
      </c>
      <c r="C15" s="46">
        <f>'G-1'!C15+'G-4'!C15</f>
        <v>456</v>
      </c>
      <c r="D15" s="46">
        <f>'G-1'!D15+'G-4'!D15</f>
        <v>19</v>
      </c>
      <c r="E15" s="46">
        <f>'G-1'!E15+'G-4'!E15</f>
        <v>10</v>
      </c>
      <c r="F15" s="6">
        <f t="shared" si="0"/>
        <v>550</v>
      </c>
      <c r="G15" s="2">
        <f t="shared" si="3"/>
        <v>2180.5</v>
      </c>
      <c r="H15" s="19" t="s">
        <v>12</v>
      </c>
      <c r="I15" s="46">
        <f>'G-1'!I15+'G-4'!I15</f>
        <v>61</v>
      </c>
      <c r="J15" s="46">
        <f>'G-1'!J15+'G-4'!J15</f>
        <v>406</v>
      </c>
      <c r="K15" s="46">
        <f>'G-1'!K15+'G-4'!K15</f>
        <v>8</v>
      </c>
      <c r="L15" s="46">
        <f>'G-1'!L15+'G-4'!L15</f>
        <v>7</v>
      </c>
      <c r="M15" s="6">
        <f t="shared" si="1"/>
        <v>470</v>
      </c>
      <c r="N15" s="2">
        <f t="shared" si="4"/>
        <v>2007</v>
      </c>
      <c r="O15" s="18" t="s">
        <v>30</v>
      </c>
      <c r="P15" s="46">
        <f>'G-1'!P15+'G-4'!P15</f>
        <v>93</v>
      </c>
      <c r="Q15" s="46">
        <f>'G-1'!Q15+'G-4'!Q15</f>
        <v>501</v>
      </c>
      <c r="R15" s="46">
        <f>'G-1'!R15+'G-4'!R15</f>
        <v>14</v>
      </c>
      <c r="S15" s="46">
        <f>'G-1'!S15+'G-4'!S15</f>
        <v>2</v>
      </c>
      <c r="T15" s="6">
        <f t="shared" si="2"/>
        <v>580.5</v>
      </c>
      <c r="U15" s="2">
        <f t="shared" si="5"/>
        <v>2364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64</v>
      </c>
      <c r="C16" s="46">
        <f>'G-1'!C16+'G-4'!C16</f>
        <v>444</v>
      </c>
      <c r="D16" s="46">
        <f>'G-1'!D16+'G-4'!D16</f>
        <v>16</v>
      </c>
      <c r="E16" s="46">
        <f>'G-1'!E16+'G-4'!E16</f>
        <v>13</v>
      </c>
      <c r="F16" s="6">
        <f t="shared" si="0"/>
        <v>540.5</v>
      </c>
      <c r="G16" s="2">
        <f t="shared" si="3"/>
        <v>2190.5</v>
      </c>
      <c r="H16" s="19" t="s">
        <v>15</v>
      </c>
      <c r="I16" s="46">
        <f>'G-1'!I16+'G-4'!I16</f>
        <v>57</v>
      </c>
      <c r="J16" s="46">
        <f>'G-1'!J16+'G-4'!J16</f>
        <v>409</v>
      </c>
      <c r="K16" s="46">
        <f>'G-1'!K16+'G-4'!K16</f>
        <v>9</v>
      </c>
      <c r="L16" s="46">
        <f>'G-1'!L16+'G-4'!L16</f>
        <v>5</v>
      </c>
      <c r="M16" s="6">
        <f t="shared" si="1"/>
        <v>468</v>
      </c>
      <c r="N16" s="2">
        <f t="shared" si="4"/>
        <v>1937.5</v>
      </c>
      <c r="O16" s="19" t="s">
        <v>8</v>
      </c>
      <c r="P16" s="46">
        <f>'G-1'!P16+'G-4'!P16</f>
        <v>89</v>
      </c>
      <c r="Q16" s="46">
        <f>'G-1'!Q16+'G-4'!Q16</f>
        <v>510</v>
      </c>
      <c r="R16" s="46">
        <f>'G-1'!R16+'G-4'!R16</f>
        <v>17</v>
      </c>
      <c r="S16" s="46">
        <f>'G-1'!S16+'G-4'!S16</f>
        <v>1</v>
      </c>
      <c r="T16" s="6">
        <f t="shared" si="2"/>
        <v>591</v>
      </c>
      <c r="U16" s="2">
        <f t="shared" si="5"/>
        <v>2363.5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72</v>
      </c>
      <c r="C17" s="46">
        <f>'G-1'!C17+'G-4'!C17</f>
        <v>413</v>
      </c>
      <c r="D17" s="46">
        <f>'G-1'!D17+'G-4'!D17</f>
        <v>14</v>
      </c>
      <c r="E17" s="46">
        <f>'G-1'!E17+'G-4'!E17</f>
        <v>7</v>
      </c>
      <c r="F17" s="6">
        <f t="shared" si="0"/>
        <v>494.5</v>
      </c>
      <c r="G17" s="2">
        <f t="shared" si="3"/>
        <v>2132</v>
      </c>
      <c r="H17" s="19" t="s">
        <v>18</v>
      </c>
      <c r="I17" s="46">
        <f>'G-1'!I17+'G-4'!I17</f>
        <v>50</v>
      </c>
      <c r="J17" s="46">
        <f>'G-1'!J17+'G-4'!J17</f>
        <v>357</v>
      </c>
      <c r="K17" s="46">
        <f>'G-1'!K17+'G-4'!K17</f>
        <v>10</v>
      </c>
      <c r="L17" s="46">
        <f>'G-1'!L17+'G-4'!L17</f>
        <v>5</v>
      </c>
      <c r="M17" s="6">
        <f t="shared" si="1"/>
        <v>414.5</v>
      </c>
      <c r="N17" s="2">
        <f t="shared" si="4"/>
        <v>1831</v>
      </c>
      <c r="O17" s="19" t="s">
        <v>10</v>
      </c>
      <c r="P17" s="46">
        <f>'G-1'!P17+'G-4'!P17</f>
        <v>85</v>
      </c>
      <c r="Q17" s="46">
        <f>'G-1'!Q17+'G-4'!Q17</f>
        <v>506</v>
      </c>
      <c r="R17" s="46">
        <f>'G-1'!R17+'G-4'!R17</f>
        <v>13</v>
      </c>
      <c r="S17" s="46">
        <f>'G-1'!S17+'G-4'!S17</f>
        <v>3</v>
      </c>
      <c r="T17" s="6">
        <f t="shared" si="2"/>
        <v>582</v>
      </c>
      <c r="U17" s="2">
        <f t="shared" si="5"/>
        <v>2319.5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68</v>
      </c>
      <c r="C18" s="46">
        <f>'G-1'!C18+'G-4'!C18</f>
        <v>375</v>
      </c>
      <c r="D18" s="46">
        <f>'G-1'!D18+'G-4'!D18</f>
        <v>12</v>
      </c>
      <c r="E18" s="46">
        <f>'G-1'!E18+'G-4'!E18</f>
        <v>10</v>
      </c>
      <c r="F18" s="6">
        <f t="shared" si="0"/>
        <v>458</v>
      </c>
      <c r="G18" s="2">
        <f t="shared" si="3"/>
        <v>2043</v>
      </c>
      <c r="H18" s="19" t="s">
        <v>20</v>
      </c>
      <c r="I18" s="46">
        <f>'G-1'!I18+'G-4'!I18</f>
        <v>63</v>
      </c>
      <c r="J18" s="46">
        <f>'G-1'!J18+'G-4'!J18</f>
        <v>412</v>
      </c>
      <c r="K18" s="46">
        <f>'G-1'!K18+'G-4'!K18</f>
        <v>11</v>
      </c>
      <c r="L18" s="46">
        <f>'G-1'!L18+'G-4'!L18</f>
        <v>4</v>
      </c>
      <c r="M18" s="6">
        <f t="shared" si="1"/>
        <v>475.5</v>
      </c>
      <c r="N18" s="2">
        <f t="shared" si="4"/>
        <v>1828</v>
      </c>
      <c r="O18" s="19" t="s">
        <v>13</v>
      </c>
      <c r="P18" s="46">
        <f>'G-1'!P18+'G-4'!P18</f>
        <v>91</v>
      </c>
      <c r="Q18" s="46">
        <f>'G-1'!Q18+'G-4'!Q18</f>
        <v>496</v>
      </c>
      <c r="R18" s="46">
        <f>'G-1'!R18+'G-4'!R18</f>
        <v>11</v>
      </c>
      <c r="S18" s="46">
        <f>'G-1'!S18+'G-4'!S18</f>
        <v>3</v>
      </c>
      <c r="T18" s="6">
        <f t="shared" si="2"/>
        <v>571</v>
      </c>
      <c r="U18" s="2">
        <f t="shared" si="5"/>
        <v>2324.5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61</v>
      </c>
      <c r="C19" s="47">
        <f>'G-1'!C19+'G-4'!C19</f>
        <v>364</v>
      </c>
      <c r="D19" s="47">
        <f>'G-1'!D19+'G-4'!D19</f>
        <v>11</v>
      </c>
      <c r="E19" s="47">
        <f>'G-1'!E19+'G-4'!E19</f>
        <v>17</v>
      </c>
      <c r="F19" s="7">
        <f t="shared" si="0"/>
        <v>459</v>
      </c>
      <c r="G19" s="3">
        <f t="shared" si="3"/>
        <v>1952</v>
      </c>
      <c r="H19" s="20" t="s">
        <v>22</v>
      </c>
      <c r="I19" s="46">
        <f>'G-1'!I19+'G-4'!I19</f>
        <v>62</v>
      </c>
      <c r="J19" s="46">
        <f>'G-1'!J19+'G-4'!J19</f>
        <v>486</v>
      </c>
      <c r="K19" s="46">
        <f>'G-1'!K19+'G-4'!K19</f>
        <v>12</v>
      </c>
      <c r="L19" s="46">
        <f>'G-1'!L19+'G-4'!L19</f>
        <v>8</v>
      </c>
      <c r="M19" s="6">
        <f t="shared" si="1"/>
        <v>561</v>
      </c>
      <c r="N19" s="2">
        <f>M16+M17+M18+M19</f>
        <v>1919</v>
      </c>
      <c r="O19" s="19" t="s">
        <v>16</v>
      </c>
      <c r="P19" s="46">
        <f>'G-1'!P19+'G-4'!P19</f>
        <v>109</v>
      </c>
      <c r="Q19" s="46">
        <f>'G-1'!Q19+'G-4'!Q19</f>
        <v>485</v>
      </c>
      <c r="R19" s="46">
        <f>'G-1'!R19+'G-4'!R19</f>
        <v>9</v>
      </c>
      <c r="S19" s="46">
        <f>'G-1'!S19+'G-4'!S19</f>
        <v>3</v>
      </c>
      <c r="T19" s="6">
        <f t="shared" si="2"/>
        <v>565</v>
      </c>
      <c r="U19" s="2">
        <f t="shared" si="5"/>
        <v>2309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65</v>
      </c>
      <c r="C20" s="45">
        <f>'G-1'!C20+'G-4'!C20</f>
        <v>387</v>
      </c>
      <c r="D20" s="45">
        <f>'G-1'!D20+'G-4'!D20</f>
        <v>11</v>
      </c>
      <c r="E20" s="45">
        <f>'G-1'!E20+'G-4'!E20</f>
        <v>5</v>
      </c>
      <c r="F20" s="8">
        <f t="shared" si="0"/>
        <v>454</v>
      </c>
      <c r="G20" s="35"/>
      <c r="H20" s="19" t="s">
        <v>24</v>
      </c>
      <c r="I20" s="46">
        <f>'G-1'!I20+'G-4'!I20</f>
        <v>64</v>
      </c>
      <c r="J20" s="46">
        <f>'G-1'!J20+'G-4'!J20</f>
        <v>445</v>
      </c>
      <c r="K20" s="46">
        <f>'G-1'!K20+'G-4'!K20</f>
        <v>13</v>
      </c>
      <c r="L20" s="46">
        <f>'G-1'!L20+'G-4'!L20</f>
        <v>3</v>
      </c>
      <c r="M20" s="8">
        <f t="shared" si="1"/>
        <v>510.5</v>
      </c>
      <c r="N20" s="2">
        <f>M17+M18+M19+M20</f>
        <v>1961.5</v>
      </c>
      <c r="O20" s="19" t="s">
        <v>45</v>
      </c>
      <c r="P20" s="46">
        <f>'G-1'!P20+'G-4'!P20</f>
        <v>93</v>
      </c>
      <c r="Q20" s="46">
        <f>'G-1'!Q20+'G-4'!Q20</f>
        <v>370</v>
      </c>
      <c r="R20" s="46">
        <f>'G-1'!R20+'G-4'!R20</f>
        <v>13</v>
      </c>
      <c r="S20" s="46">
        <f>'G-1'!S20+'G-4'!S20</f>
        <v>1</v>
      </c>
      <c r="T20" s="8">
        <f t="shared" si="2"/>
        <v>445</v>
      </c>
      <c r="U20" s="2">
        <f t="shared" si="5"/>
        <v>2163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84</v>
      </c>
      <c r="C21" s="45">
        <f>'G-1'!C21+'G-4'!C21</f>
        <v>413</v>
      </c>
      <c r="D21" s="45">
        <f>'G-1'!D21+'G-4'!D21</f>
        <v>8</v>
      </c>
      <c r="E21" s="45">
        <f>'G-1'!E21+'G-4'!E21</f>
        <v>11</v>
      </c>
      <c r="F21" s="6">
        <f t="shared" si="0"/>
        <v>498.5</v>
      </c>
      <c r="G21" s="36"/>
      <c r="H21" s="20" t="s">
        <v>25</v>
      </c>
      <c r="I21" s="46">
        <f>'G-1'!I21+'G-4'!I21</f>
        <v>77</v>
      </c>
      <c r="J21" s="46">
        <f>'G-1'!J21+'G-4'!J21</f>
        <v>440</v>
      </c>
      <c r="K21" s="46">
        <f>'G-1'!K21+'G-4'!K21</f>
        <v>10</v>
      </c>
      <c r="L21" s="46">
        <f>'G-1'!L21+'G-4'!L21</f>
        <v>7</v>
      </c>
      <c r="M21" s="6">
        <f t="shared" si="1"/>
        <v>516</v>
      </c>
      <c r="N21" s="2">
        <f>M18+M19+M20+M21</f>
        <v>2063</v>
      </c>
      <c r="O21" s="21" t="s">
        <v>46</v>
      </c>
      <c r="P21" s="47">
        <f>'G-1'!P21+'G-4'!P21</f>
        <v>68</v>
      </c>
      <c r="Q21" s="47">
        <f>'G-1'!Q21+'G-4'!Q21</f>
        <v>438</v>
      </c>
      <c r="R21" s="47">
        <f>'G-1'!R21+'G-4'!R21</f>
        <v>10</v>
      </c>
      <c r="S21" s="47">
        <f>'G-1'!S21+'G-4'!S21</f>
        <v>3</v>
      </c>
      <c r="T21" s="7">
        <f t="shared" si="2"/>
        <v>499.5</v>
      </c>
      <c r="U21" s="3">
        <f t="shared" si="5"/>
        <v>2080.5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90</v>
      </c>
      <c r="C22" s="45">
        <f>'G-1'!C22+'G-4'!C22</f>
        <v>411</v>
      </c>
      <c r="D22" s="45">
        <f>'G-1'!D22+'G-4'!D22</f>
        <v>12</v>
      </c>
      <c r="E22" s="45">
        <f>'G-1'!E22+'G-4'!E22</f>
        <v>9</v>
      </c>
      <c r="F22" s="6">
        <f t="shared" si="0"/>
        <v>502.5</v>
      </c>
      <c r="G22" s="2"/>
      <c r="H22" s="21" t="s">
        <v>26</v>
      </c>
      <c r="I22" s="46">
        <f>'G-1'!I22+'G-4'!I22</f>
        <v>75</v>
      </c>
      <c r="J22" s="46">
        <f>'G-1'!J22+'G-4'!J22</f>
        <v>500</v>
      </c>
      <c r="K22" s="46">
        <f>'G-1'!K22+'G-4'!K22</f>
        <v>12</v>
      </c>
      <c r="L22" s="46">
        <f>'G-1'!L22+'G-4'!L22</f>
        <v>7</v>
      </c>
      <c r="M22" s="6">
        <f t="shared" si="1"/>
        <v>579</v>
      </c>
      <c r="N22" s="3">
        <f>M19+M20+M21+M22</f>
        <v>2166.5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2190.5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2166.5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2364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72</v>
      </c>
      <c r="D24" s="55"/>
      <c r="E24" s="55"/>
      <c r="F24" s="56" t="s">
        <v>81</v>
      </c>
      <c r="G24" s="57"/>
      <c r="H24" s="153"/>
      <c r="I24" s="154"/>
      <c r="J24" s="52" t="s">
        <v>72</v>
      </c>
      <c r="K24" s="55"/>
      <c r="L24" s="55"/>
      <c r="M24" s="56" t="s">
        <v>92</v>
      </c>
      <c r="N24" s="57"/>
      <c r="O24" s="153"/>
      <c r="P24" s="154"/>
      <c r="Q24" s="52" t="s">
        <v>72</v>
      </c>
      <c r="R24" s="55"/>
      <c r="S24" s="55"/>
      <c r="T24" s="56" t="s">
        <v>80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E46" sqref="E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9" t="s">
        <v>111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0" t="s">
        <v>112</v>
      </c>
      <c r="B4" s="180"/>
      <c r="C4" s="181" t="s">
        <v>60</v>
      </c>
      <c r="D4" s="181"/>
      <c r="E4" s="181"/>
      <c r="F4" s="77"/>
      <c r="G4" s="73"/>
      <c r="H4" s="73"/>
      <c r="I4" s="73"/>
      <c r="J4" s="73"/>
    </row>
    <row r="5" spans="1:10" x14ac:dyDescent="0.2">
      <c r="A5" s="135" t="s">
        <v>56</v>
      </c>
      <c r="B5" s="135"/>
      <c r="C5" s="182" t="str">
        <f>'G-1'!D5</f>
        <v>CALLE 85 X CARRERA 53</v>
      </c>
      <c r="D5" s="182"/>
      <c r="E5" s="182"/>
      <c r="F5" s="78"/>
      <c r="G5" s="79"/>
      <c r="H5" s="70" t="s">
        <v>53</v>
      </c>
      <c r="I5" s="183">
        <f>'G-1'!L5</f>
        <v>8553</v>
      </c>
      <c r="J5" s="183"/>
    </row>
    <row r="6" spans="1:10" x14ac:dyDescent="0.2">
      <c r="A6" s="135" t="s">
        <v>113</v>
      </c>
      <c r="B6" s="135"/>
      <c r="C6" s="168" t="s">
        <v>152</v>
      </c>
      <c r="D6" s="168"/>
      <c r="E6" s="168"/>
      <c r="F6" s="78"/>
      <c r="G6" s="79"/>
      <c r="H6" s="70" t="s">
        <v>58</v>
      </c>
      <c r="I6" s="169">
        <f>'G-1'!S6</f>
        <v>43129</v>
      </c>
      <c r="J6" s="169"/>
    </row>
    <row r="7" spans="1:10" x14ac:dyDescent="0.2">
      <c r="A7" s="80"/>
      <c r="B7" s="80"/>
      <c r="C7" s="170"/>
      <c r="D7" s="170"/>
      <c r="E7" s="170"/>
      <c r="F7" s="170"/>
      <c r="G7" s="77"/>
      <c r="H7" s="81"/>
      <c r="I7" s="82"/>
      <c r="J7" s="73"/>
    </row>
    <row r="8" spans="1:10" x14ac:dyDescent="0.2">
      <c r="A8" s="171" t="s">
        <v>114</v>
      </c>
      <c r="B8" s="173" t="s">
        <v>115</v>
      </c>
      <c r="C8" s="171" t="s">
        <v>116</v>
      </c>
      <c r="D8" s="173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5" t="s">
        <v>122</v>
      </c>
      <c r="J8" s="177" t="s">
        <v>123</v>
      </c>
    </row>
    <row r="9" spans="1:10" x14ac:dyDescent="0.2">
      <c r="A9" s="172"/>
      <c r="B9" s="174"/>
      <c r="C9" s="172"/>
      <c r="D9" s="174"/>
      <c r="E9" s="86" t="s">
        <v>52</v>
      </c>
      <c r="F9" s="87" t="s">
        <v>0</v>
      </c>
      <c r="G9" s="88" t="s">
        <v>2</v>
      </c>
      <c r="H9" s="87" t="s">
        <v>3</v>
      </c>
      <c r="I9" s="176"/>
      <c r="J9" s="178"/>
    </row>
    <row r="10" spans="1:10" x14ac:dyDescent="0.2">
      <c r="A10" s="162" t="s">
        <v>124</v>
      </c>
      <c r="B10" s="165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3"/>
      <c r="B11" s="166"/>
      <c r="C11" s="89" t="s">
        <v>126</v>
      </c>
      <c r="D11" s="92" t="s">
        <v>127</v>
      </c>
      <c r="E11" s="93">
        <v>69</v>
      </c>
      <c r="F11" s="93">
        <v>382</v>
      </c>
      <c r="G11" s="93">
        <v>0</v>
      </c>
      <c r="H11" s="93">
        <v>7</v>
      </c>
      <c r="I11" s="93">
        <f t="shared" ref="I11:I45" si="0">E11*0.5+F11+G11*2+H11*2.5</f>
        <v>434</v>
      </c>
      <c r="J11" s="94">
        <f>IF(I11=0,"0,00",I11/SUM(I10:I12)*100)</f>
        <v>84.271844660194176</v>
      </c>
    </row>
    <row r="12" spans="1:10" x14ac:dyDescent="0.2">
      <c r="A12" s="163"/>
      <c r="B12" s="166"/>
      <c r="C12" s="95" t="s">
        <v>136</v>
      </c>
      <c r="D12" s="96" t="s">
        <v>128</v>
      </c>
      <c r="E12" s="49">
        <v>12</v>
      </c>
      <c r="F12" s="49">
        <v>70</v>
      </c>
      <c r="G12" s="49">
        <v>0</v>
      </c>
      <c r="H12" s="49">
        <v>2</v>
      </c>
      <c r="I12" s="97">
        <f t="shared" si="0"/>
        <v>81</v>
      </c>
      <c r="J12" s="98">
        <f>IF(I12=0,"0,00",I12/SUM(I10:I12)*100)</f>
        <v>15.728155339805824</v>
      </c>
    </row>
    <row r="13" spans="1:10" x14ac:dyDescent="0.2">
      <c r="A13" s="163"/>
      <c r="B13" s="166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3"/>
      <c r="B14" s="166"/>
      <c r="C14" s="89" t="s">
        <v>129</v>
      </c>
      <c r="D14" s="92" t="s">
        <v>127</v>
      </c>
      <c r="E14" s="93">
        <v>73</v>
      </c>
      <c r="F14" s="93">
        <v>442</v>
      </c>
      <c r="G14" s="93">
        <v>0</v>
      </c>
      <c r="H14" s="93">
        <v>4</v>
      </c>
      <c r="I14" s="93">
        <f t="shared" si="0"/>
        <v>488.5</v>
      </c>
      <c r="J14" s="94">
        <f>IF(I14=0,"0,00",I14/SUM(I13:I15)*100)</f>
        <v>76.929133858267718</v>
      </c>
    </row>
    <row r="15" spans="1:10" x14ac:dyDescent="0.2">
      <c r="A15" s="163"/>
      <c r="B15" s="166"/>
      <c r="C15" s="95" t="s">
        <v>137</v>
      </c>
      <c r="D15" s="96" t="s">
        <v>128</v>
      </c>
      <c r="E15" s="49">
        <v>15</v>
      </c>
      <c r="F15" s="49">
        <v>139</v>
      </c>
      <c r="G15" s="49">
        <v>0</v>
      </c>
      <c r="H15" s="49">
        <v>0</v>
      </c>
      <c r="I15" s="97">
        <f t="shared" si="0"/>
        <v>146.5</v>
      </c>
      <c r="J15" s="98">
        <f>IF(I15=0,"0,00",I15/SUM(I13:I15)*100)</f>
        <v>23.070866141732282</v>
      </c>
    </row>
    <row r="16" spans="1:10" x14ac:dyDescent="0.2">
      <c r="A16" s="163"/>
      <c r="B16" s="166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3"/>
      <c r="B17" s="166"/>
      <c r="C17" s="89" t="s">
        <v>130</v>
      </c>
      <c r="D17" s="92" t="s">
        <v>127</v>
      </c>
      <c r="E17" s="93">
        <v>89</v>
      </c>
      <c r="F17" s="93">
        <v>302</v>
      </c>
      <c r="G17" s="93">
        <v>2</v>
      </c>
      <c r="H17" s="93">
        <v>2</v>
      </c>
      <c r="I17" s="93">
        <f t="shared" si="0"/>
        <v>355.5</v>
      </c>
      <c r="J17" s="94">
        <f>IF(I17=0,"0,00",I17/SUM(I16:I18)*100)</f>
        <v>73.450413223140501</v>
      </c>
    </row>
    <row r="18" spans="1:10" x14ac:dyDescent="0.2">
      <c r="A18" s="164"/>
      <c r="B18" s="167"/>
      <c r="C18" s="100" t="s">
        <v>138</v>
      </c>
      <c r="D18" s="96" t="s">
        <v>128</v>
      </c>
      <c r="E18" s="49">
        <v>19</v>
      </c>
      <c r="F18" s="49">
        <v>119</v>
      </c>
      <c r="G18" s="49">
        <v>0</v>
      </c>
      <c r="H18" s="49">
        <v>0</v>
      </c>
      <c r="I18" s="97">
        <f t="shared" si="0"/>
        <v>128.5</v>
      </c>
      <c r="J18" s="98">
        <f>IF(I18=0,"0,00",I18/SUM(I16:I18)*100)</f>
        <v>26.549586776859503</v>
      </c>
    </row>
    <row r="19" spans="1:10" x14ac:dyDescent="0.2">
      <c r="A19" s="162" t="s">
        <v>131</v>
      </c>
      <c r="B19" s="165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3"/>
      <c r="B20" s="166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63"/>
      <c r="B21" s="166"/>
      <c r="C21" s="95" t="s">
        <v>139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3"/>
      <c r="B22" s="166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3"/>
      <c r="B23" s="166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63"/>
      <c r="B24" s="166"/>
      <c r="C24" s="95" t="s">
        <v>140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3"/>
      <c r="B25" s="166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3"/>
      <c r="B26" s="166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64"/>
      <c r="B27" s="167"/>
      <c r="C27" s="100" t="s">
        <v>141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2" t="s">
        <v>132</v>
      </c>
      <c r="B28" s="165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3"/>
      <c r="B29" s="166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3"/>
      <c r="B30" s="166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3"/>
      <c r="B31" s="166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3"/>
      <c r="B32" s="166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3"/>
      <c r="B33" s="166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3"/>
      <c r="B34" s="166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3"/>
      <c r="B35" s="166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4"/>
      <c r="B36" s="167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2" t="s">
        <v>133</v>
      </c>
      <c r="B37" s="165">
        <v>2</v>
      </c>
      <c r="C37" s="101"/>
      <c r="D37" s="90" t="s">
        <v>125</v>
      </c>
      <c r="E37" s="50">
        <v>26</v>
      </c>
      <c r="F37" s="50">
        <v>80</v>
      </c>
      <c r="G37" s="50">
        <v>0</v>
      </c>
      <c r="H37" s="50">
        <v>7</v>
      </c>
      <c r="I37" s="50">
        <f t="shared" si="0"/>
        <v>110.5</v>
      </c>
      <c r="J37" s="91">
        <f>IF(I37=0,"0,00",I37/SUM(I37:I39)*100)</f>
        <v>27.083333333333332</v>
      </c>
    </row>
    <row r="38" spans="1:10" x14ac:dyDescent="0.2">
      <c r="A38" s="163"/>
      <c r="B38" s="166"/>
      <c r="C38" s="89" t="s">
        <v>126</v>
      </c>
      <c r="D38" s="92" t="s">
        <v>127</v>
      </c>
      <c r="E38" s="93">
        <v>48</v>
      </c>
      <c r="F38" s="93">
        <v>229</v>
      </c>
      <c r="G38" s="93">
        <v>21</v>
      </c>
      <c r="H38" s="93">
        <v>1</v>
      </c>
      <c r="I38" s="93">
        <f t="shared" si="0"/>
        <v>297.5</v>
      </c>
      <c r="J38" s="94">
        <f>IF(I38=0,"0,00",I38/SUM(I37:I39)*100)</f>
        <v>72.916666666666657</v>
      </c>
    </row>
    <row r="39" spans="1:10" x14ac:dyDescent="0.2">
      <c r="A39" s="163"/>
      <c r="B39" s="166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3"/>
      <c r="B40" s="166"/>
      <c r="C40" s="99"/>
      <c r="D40" s="90" t="s">
        <v>125</v>
      </c>
      <c r="E40" s="50">
        <v>17</v>
      </c>
      <c r="F40" s="50">
        <v>100</v>
      </c>
      <c r="G40" s="50">
        <v>0</v>
      </c>
      <c r="H40" s="50">
        <v>2</v>
      </c>
      <c r="I40" s="50">
        <f t="shared" si="0"/>
        <v>113.5</v>
      </c>
      <c r="J40" s="91">
        <f>IF(I40=0,"0,00",I40/SUM(I40:I42)*100)</f>
        <v>24.781659388646286</v>
      </c>
    </row>
    <row r="41" spans="1:10" x14ac:dyDescent="0.2">
      <c r="A41" s="163"/>
      <c r="B41" s="166"/>
      <c r="C41" s="89" t="s">
        <v>129</v>
      </c>
      <c r="D41" s="92" t="s">
        <v>127</v>
      </c>
      <c r="E41" s="93">
        <v>47</v>
      </c>
      <c r="F41" s="93">
        <v>259</v>
      </c>
      <c r="G41" s="93">
        <v>21</v>
      </c>
      <c r="H41" s="93">
        <v>8</v>
      </c>
      <c r="I41" s="93">
        <f t="shared" si="0"/>
        <v>344.5</v>
      </c>
      <c r="J41" s="94">
        <f>IF(I41=0,"0,00",I41/SUM(I40:I42)*100)</f>
        <v>75.21834061135371</v>
      </c>
    </row>
    <row r="42" spans="1:10" x14ac:dyDescent="0.2">
      <c r="A42" s="163"/>
      <c r="B42" s="166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63"/>
      <c r="B43" s="166"/>
      <c r="C43" s="99"/>
      <c r="D43" s="90" t="s">
        <v>125</v>
      </c>
      <c r="E43" s="50">
        <v>13</v>
      </c>
      <c r="F43" s="50">
        <v>92</v>
      </c>
      <c r="G43" s="50">
        <v>0</v>
      </c>
      <c r="H43" s="50">
        <v>0</v>
      </c>
      <c r="I43" s="50">
        <f t="shared" si="0"/>
        <v>98.5</v>
      </c>
      <c r="J43" s="91">
        <f>IF(I43=0,"0,00",I43/SUM(I43:I45)*100)</f>
        <v>21.297297297297295</v>
      </c>
    </row>
    <row r="44" spans="1:10" x14ac:dyDescent="0.2">
      <c r="A44" s="163"/>
      <c r="B44" s="166"/>
      <c r="C44" s="89" t="s">
        <v>130</v>
      </c>
      <c r="D44" s="92" t="s">
        <v>127</v>
      </c>
      <c r="E44" s="93">
        <v>40</v>
      </c>
      <c r="F44" s="93">
        <v>295</v>
      </c>
      <c r="G44" s="93">
        <v>22</v>
      </c>
      <c r="H44" s="93">
        <v>2</v>
      </c>
      <c r="I44" s="93">
        <f t="shared" si="0"/>
        <v>364</v>
      </c>
      <c r="J44" s="94">
        <f>IF(I44=0,"0,00",I44/SUM(I43:I45)*100)</f>
        <v>78.702702702702695</v>
      </c>
    </row>
    <row r="45" spans="1:10" x14ac:dyDescent="0.2">
      <c r="A45" s="164"/>
      <c r="B45" s="167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N17" sqref="N17"/>
    </sheetView>
  </sheetViews>
  <sheetFormatPr baseColWidth="10" defaultRowHeight="12.75" x14ac:dyDescent="0.2"/>
  <cols>
    <col min="2" max="2" width="5.28515625" customWidth="1"/>
    <col min="3" max="3" width="5" customWidth="1"/>
    <col min="4" max="4" width="5.140625" customWidth="1"/>
    <col min="5" max="5" width="5.85546875" customWidth="1"/>
    <col min="6" max="6" width="5" customWidth="1"/>
    <col min="7" max="7" width="5.5703125" customWidth="1"/>
    <col min="8" max="8" width="4.7109375" customWidth="1"/>
    <col min="9" max="9" width="5" customWidth="1"/>
    <col min="10" max="10" width="5.5703125" customWidth="1"/>
    <col min="11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1" t="s">
        <v>94</v>
      </c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1" t="s">
        <v>95</v>
      </c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1" t="s">
        <v>96</v>
      </c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27" t="s">
        <v>97</v>
      </c>
      <c r="B8" s="127"/>
      <c r="C8" s="186" t="s">
        <v>98</v>
      </c>
      <c r="D8" s="186"/>
      <c r="E8" s="186"/>
      <c r="F8" s="186"/>
      <c r="G8" s="186"/>
      <c r="H8" s="186"/>
      <c r="I8" s="59"/>
      <c r="J8" s="59"/>
      <c r="K8" s="59"/>
      <c r="L8" s="187" t="s">
        <v>99</v>
      </c>
      <c r="M8" s="187"/>
      <c r="N8" s="187"/>
      <c r="O8" s="186" t="str">
        <f>'G-1'!D5</f>
        <v>CALLE 85 X CARRERA 53</v>
      </c>
      <c r="P8" s="186"/>
      <c r="Q8" s="186"/>
      <c r="R8" s="186"/>
      <c r="S8" s="186"/>
      <c r="T8" s="59"/>
      <c r="U8" s="59"/>
      <c r="V8" s="187" t="s">
        <v>100</v>
      </c>
      <c r="W8" s="187"/>
      <c r="X8" s="187"/>
      <c r="Y8" s="186">
        <f>'G-1'!L5</f>
        <v>8553</v>
      </c>
      <c r="Z8" s="186"/>
      <c r="AA8" s="186"/>
      <c r="AB8" s="59"/>
      <c r="AC8" s="59"/>
      <c r="AD8" s="59"/>
      <c r="AE8" s="59"/>
      <c r="AF8" s="59"/>
      <c r="AG8" s="59"/>
      <c r="AH8" s="187" t="s">
        <v>101</v>
      </c>
      <c r="AI8" s="187"/>
      <c r="AJ8" s="188">
        <f>'G-1'!S6</f>
        <v>43129</v>
      </c>
      <c r="AK8" s="188"/>
      <c r="AL8" s="188"/>
      <c r="AM8" s="188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0" t="s">
        <v>134</v>
      </c>
      <c r="E10" s="190"/>
      <c r="F10" s="190"/>
      <c r="G10" s="190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0" t="s">
        <v>135</v>
      </c>
      <c r="T10" s="190"/>
      <c r="U10" s="190"/>
      <c r="V10" s="190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0" t="s">
        <v>49</v>
      </c>
      <c r="AI10" s="190"/>
      <c r="AJ10" s="190"/>
      <c r="AK10" s="190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9" t="s">
        <v>103</v>
      </c>
      <c r="U12" s="189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1437.5</v>
      </c>
      <c r="AV12" s="64">
        <f t="shared" si="0"/>
        <v>1426</v>
      </c>
      <c r="AW12" s="64">
        <f t="shared" si="0"/>
        <v>1390</v>
      </c>
      <c r="AX12" s="64">
        <f t="shared" si="0"/>
        <v>1364</v>
      </c>
      <c r="AY12" s="64">
        <f t="shared" si="0"/>
        <v>1259.5</v>
      </c>
      <c r="AZ12" s="64">
        <f t="shared" si="0"/>
        <v>1171.5</v>
      </c>
      <c r="BA12" s="64">
        <f t="shared" si="0"/>
        <v>1106.5</v>
      </c>
      <c r="BB12" s="64"/>
      <c r="BC12" s="64"/>
      <c r="BD12" s="64"/>
      <c r="BE12" s="64">
        <f t="shared" ref="BE12:BQ12" si="1">P14</f>
        <v>1071.5</v>
      </c>
      <c r="BF12" s="64">
        <f t="shared" si="1"/>
        <v>1134</v>
      </c>
      <c r="BG12" s="64">
        <f t="shared" si="1"/>
        <v>1178</v>
      </c>
      <c r="BH12" s="64">
        <f t="shared" si="1"/>
        <v>1170.5</v>
      </c>
      <c r="BI12" s="64">
        <f t="shared" si="1"/>
        <v>1135.5</v>
      </c>
      <c r="BJ12" s="64">
        <f t="shared" si="1"/>
        <v>1076.5</v>
      </c>
      <c r="BK12" s="64">
        <f t="shared" si="1"/>
        <v>1020.5</v>
      </c>
      <c r="BL12" s="64">
        <f t="shared" si="1"/>
        <v>1019.5</v>
      </c>
      <c r="BM12" s="64">
        <f t="shared" si="1"/>
        <v>1062.5</v>
      </c>
      <c r="BN12" s="64">
        <f t="shared" si="1"/>
        <v>1174</v>
      </c>
      <c r="BO12" s="64">
        <f t="shared" si="1"/>
        <v>1249.5</v>
      </c>
      <c r="BP12" s="64">
        <f t="shared" si="1"/>
        <v>1283.5</v>
      </c>
      <c r="BQ12" s="64">
        <f t="shared" si="1"/>
        <v>1317.5</v>
      </c>
      <c r="BR12" s="64"/>
      <c r="BS12" s="64"/>
      <c r="BT12" s="64"/>
      <c r="BU12" s="64">
        <f t="shared" ref="BU12:CC12" si="2">AG14</f>
        <v>1277.5</v>
      </c>
      <c r="BV12" s="64">
        <f t="shared" si="2"/>
        <v>1302.5</v>
      </c>
      <c r="BW12" s="64">
        <f t="shared" si="2"/>
        <v>1307</v>
      </c>
      <c r="BX12" s="64">
        <f t="shared" si="2"/>
        <v>1312</v>
      </c>
      <c r="BY12" s="64">
        <f t="shared" si="2"/>
        <v>1295.5</v>
      </c>
      <c r="BZ12" s="64">
        <f t="shared" si="2"/>
        <v>1280</v>
      </c>
      <c r="CA12" s="64">
        <f t="shared" si="2"/>
        <v>1263.5</v>
      </c>
      <c r="CB12" s="64">
        <f t="shared" si="2"/>
        <v>1158.5</v>
      </c>
      <c r="CC12" s="64">
        <f t="shared" si="2"/>
        <v>1090.5</v>
      </c>
    </row>
    <row r="13" spans="1:81" ht="16.5" customHeight="1" x14ac:dyDescent="0.2">
      <c r="A13" s="67" t="s">
        <v>104</v>
      </c>
      <c r="B13" s="116">
        <f>'G-1'!F10</f>
        <v>340.5</v>
      </c>
      <c r="C13" s="116">
        <f>'G-1'!F11</f>
        <v>356</v>
      </c>
      <c r="D13" s="116">
        <f>'G-1'!F12</f>
        <v>365.5</v>
      </c>
      <c r="E13" s="116">
        <f>'G-1'!F13</f>
        <v>375.5</v>
      </c>
      <c r="F13" s="116">
        <f>'G-1'!F14</f>
        <v>329</v>
      </c>
      <c r="G13" s="116">
        <f>'G-1'!F15</f>
        <v>320</v>
      </c>
      <c r="H13" s="116">
        <f>'G-1'!F16</f>
        <v>339.5</v>
      </c>
      <c r="I13" s="116">
        <f>'G-1'!F17</f>
        <v>271</v>
      </c>
      <c r="J13" s="116">
        <f>'G-1'!F18</f>
        <v>241</v>
      </c>
      <c r="K13" s="116">
        <f>'G-1'!F19</f>
        <v>255</v>
      </c>
      <c r="L13" s="117"/>
      <c r="M13" s="116">
        <f>'G-1'!F20</f>
        <v>243</v>
      </c>
      <c r="N13" s="116">
        <f>'G-1'!F21</f>
        <v>259</v>
      </c>
      <c r="O13" s="116">
        <f>'G-1'!F22</f>
        <v>280</v>
      </c>
      <c r="P13" s="116">
        <f>'G-1'!M10</f>
        <v>289.5</v>
      </c>
      <c r="Q13" s="116">
        <f>'G-1'!M11</f>
        <v>305.5</v>
      </c>
      <c r="R13" s="116">
        <f>'G-1'!M12</f>
        <v>303</v>
      </c>
      <c r="S13" s="116">
        <f>'G-1'!M13</f>
        <v>272.5</v>
      </c>
      <c r="T13" s="116">
        <f>'G-1'!M14</f>
        <v>254.5</v>
      </c>
      <c r="U13" s="116">
        <f>'G-1'!M15</f>
        <v>246.5</v>
      </c>
      <c r="V13" s="116">
        <f>'G-1'!M16</f>
        <v>247</v>
      </c>
      <c r="W13" s="116">
        <f>'G-1'!M17</f>
        <v>271.5</v>
      </c>
      <c r="X13" s="116">
        <f>'G-1'!M18</f>
        <v>297.5</v>
      </c>
      <c r="Y13" s="116">
        <f>'G-1'!M19</f>
        <v>358</v>
      </c>
      <c r="Z13" s="116">
        <f>'G-1'!M20</f>
        <v>322.5</v>
      </c>
      <c r="AA13" s="116">
        <f>'G-1'!M21</f>
        <v>305.5</v>
      </c>
      <c r="AB13" s="116">
        <f>'G-1'!M22</f>
        <v>331.5</v>
      </c>
      <c r="AC13" s="117"/>
      <c r="AD13" s="116">
        <f>'G-1'!T10</f>
        <v>300.5</v>
      </c>
      <c r="AE13" s="116">
        <f>'G-1'!T11</f>
        <v>308.5</v>
      </c>
      <c r="AF13" s="116">
        <f>'G-1'!T12</f>
        <v>318.5</v>
      </c>
      <c r="AG13" s="116">
        <f>'G-1'!T13</f>
        <v>350</v>
      </c>
      <c r="AH13" s="116">
        <f>'G-1'!T14</f>
        <v>325.5</v>
      </c>
      <c r="AI13" s="116">
        <f>'G-1'!T15</f>
        <v>313</v>
      </c>
      <c r="AJ13" s="116">
        <f>'G-1'!T16</f>
        <v>323.5</v>
      </c>
      <c r="AK13" s="116">
        <f>'G-1'!T17</f>
        <v>333.5</v>
      </c>
      <c r="AL13" s="116">
        <f>'G-1'!T18</f>
        <v>310</v>
      </c>
      <c r="AM13" s="116">
        <f>'G-1'!T19</f>
        <v>296.5</v>
      </c>
      <c r="AN13" s="116">
        <f>'G-1'!T20</f>
        <v>218.5</v>
      </c>
      <c r="AO13" s="116">
        <f>'G-1'!T21</f>
        <v>265.5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1437.5</v>
      </c>
      <c r="F14" s="116">
        <f t="shared" ref="F14:K14" si="3">C13+D13+E13+F13</f>
        <v>1426</v>
      </c>
      <c r="G14" s="116">
        <f t="shared" si="3"/>
        <v>1390</v>
      </c>
      <c r="H14" s="116">
        <f t="shared" si="3"/>
        <v>1364</v>
      </c>
      <c r="I14" s="116">
        <f t="shared" si="3"/>
        <v>1259.5</v>
      </c>
      <c r="J14" s="116">
        <f t="shared" si="3"/>
        <v>1171.5</v>
      </c>
      <c r="K14" s="116">
        <f t="shared" si="3"/>
        <v>1106.5</v>
      </c>
      <c r="L14" s="117"/>
      <c r="M14" s="116"/>
      <c r="N14" s="116"/>
      <c r="O14" s="116"/>
      <c r="P14" s="116">
        <f>M13+N13+O13+P13</f>
        <v>1071.5</v>
      </c>
      <c r="Q14" s="116">
        <f t="shared" ref="Q14:AB14" si="4">N13+O13+P13+Q13</f>
        <v>1134</v>
      </c>
      <c r="R14" s="116">
        <f t="shared" si="4"/>
        <v>1178</v>
      </c>
      <c r="S14" s="116">
        <f t="shared" si="4"/>
        <v>1170.5</v>
      </c>
      <c r="T14" s="116">
        <f t="shared" si="4"/>
        <v>1135.5</v>
      </c>
      <c r="U14" s="116">
        <f t="shared" si="4"/>
        <v>1076.5</v>
      </c>
      <c r="V14" s="116">
        <f t="shared" si="4"/>
        <v>1020.5</v>
      </c>
      <c r="W14" s="116">
        <f t="shared" si="4"/>
        <v>1019.5</v>
      </c>
      <c r="X14" s="116">
        <f t="shared" si="4"/>
        <v>1062.5</v>
      </c>
      <c r="Y14" s="116">
        <f t="shared" si="4"/>
        <v>1174</v>
      </c>
      <c r="Z14" s="116">
        <f t="shared" si="4"/>
        <v>1249.5</v>
      </c>
      <c r="AA14" s="116">
        <f t="shared" si="4"/>
        <v>1283.5</v>
      </c>
      <c r="AB14" s="116">
        <f t="shared" si="4"/>
        <v>1317.5</v>
      </c>
      <c r="AC14" s="117"/>
      <c r="AD14" s="116"/>
      <c r="AE14" s="116"/>
      <c r="AF14" s="116"/>
      <c r="AG14" s="116">
        <f>AD13+AE13+AF13+AG13</f>
        <v>1277.5</v>
      </c>
      <c r="AH14" s="116">
        <f t="shared" ref="AH14:AO14" si="5">AE13+AF13+AG13+AH13</f>
        <v>1302.5</v>
      </c>
      <c r="AI14" s="116">
        <f t="shared" si="5"/>
        <v>1307</v>
      </c>
      <c r="AJ14" s="116">
        <f t="shared" si="5"/>
        <v>1312</v>
      </c>
      <c r="AK14" s="116">
        <f t="shared" si="5"/>
        <v>1295.5</v>
      </c>
      <c r="AL14" s="116">
        <f t="shared" si="5"/>
        <v>1280</v>
      </c>
      <c r="AM14" s="116">
        <f t="shared" si="5"/>
        <v>1263.5</v>
      </c>
      <c r="AN14" s="116">
        <f t="shared" si="5"/>
        <v>1158.5</v>
      </c>
      <c r="AO14" s="116">
        <f t="shared" si="5"/>
        <v>1090.5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0.84271844660194173</v>
      </c>
      <c r="H15" s="119"/>
      <c r="I15" s="119" t="s">
        <v>109</v>
      </c>
      <c r="J15" s="120">
        <f>DIRECCIONALIDAD!J12/100</f>
        <v>0.15728155339805824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0.76929133858267718</v>
      </c>
      <c r="V15" s="119"/>
      <c r="W15" s="119"/>
      <c r="X15" s="119"/>
      <c r="Y15" s="119" t="s">
        <v>109</v>
      </c>
      <c r="Z15" s="120">
        <f>DIRECCIONALIDAD!J15/100</f>
        <v>0.23070866141732282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0.73450413223140498</v>
      </c>
      <c r="AL15" s="119"/>
      <c r="AM15" s="119"/>
      <c r="AN15" s="119" t="s">
        <v>109</v>
      </c>
      <c r="AO15" s="122">
        <f>DIRECCIONALIDAD!J18/100</f>
        <v>0.26549586776859502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8" t="s">
        <v>150</v>
      </c>
      <c r="B16" s="129">
        <f>MAX(B14:K14)</f>
        <v>1437.5</v>
      </c>
      <c r="C16" s="119" t="s">
        <v>107</v>
      </c>
      <c r="D16" s="130">
        <f>+B16*D15</f>
        <v>0</v>
      </c>
      <c r="E16" s="119"/>
      <c r="F16" s="119" t="s">
        <v>108</v>
      </c>
      <c r="G16" s="130">
        <f>+B16*G15</f>
        <v>1211.4077669902913</v>
      </c>
      <c r="H16" s="119"/>
      <c r="I16" s="119" t="s">
        <v>109</v>
      </c>
      <c r="J16" s="130">
        <f>+B16*J15</f>
        <v>226.09223300970874</v>
      </c>
      <c r="K16" s="121"/>
      <c r="L16" s="115"/>
      <c r="M16" s="129">
        <f>MAX(M14:AB14)</f>
        <v>1317.5</v>
      </c>
      <c r="N16" s="119"/>
      <c r="O16" s="119" t="s">
        <v>107</v>
      </c>
      <c r="P16" s="131">
        <f>+M16*P15</f>
        <v>0</v>
      </c>
      <c r="Q16" s="119"/>
      <c r="R16" s="119"/>
      <c r="S16" s="119"/>
      <c r="T16" s="119" t="s">
        <v>108</v>
      </c>
      <c r="U16" s="131">
        <f>+M16*U15</f>
        <v>1013.5413385826772</v>
      </c>
      <c r="V16" s="119"/>
      <c r="W16" s="119"/>
      <c r="X16" s="119"/>
      <c r="Y16" s="119" t="s">
        <v>109</v>
      </c>
      <c r="Z16" s="131">
        <f>+M16*Z15</f>
        <v>303.95866141732284</v>
      </c>
      <c r="AA16" s="119"/>
      <c r="AB16" s="121"/>
      <c r="AC16" s="115"/>
      <c r="AD16" s="129">
        <f>MAX(AD14:AO14)</f>
        <v>1312</v>
      </c>
      <c r="AE16" s="119" t="s">
        <v>107</v>
      </c>
      <c r="AF16" s="130">
        <f>+AD16*AF15</f>
        <v>0</v>
      </c>
      <c r="AG16" s="119"/>
      <c r="AH16" s="119"/>
      <c r="AI16" s="119"/>
      <c r="AJ16" s="119" t="s">
        <v>108</v>
      </c>
      <c r="AK16" s="130">
        <f>+AD16*AK15</f>
        <v>963.66942148760336</v>
      </c>
      <c r="AL16" s="119"/>
      <c r="AM16" s="119"/>
      <c r="AN16" s="119" t="s">
        <v>109</v>
      </c>
      <c r="AO16" s="132">
        <f>+AD16*AO15</f>
        <v>348.33057851239664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4" t="s">
        <v>103</v>
      </c>
      <c r="U17" s="184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641</v>
      </c>
      <c r="AV19" s="68">
        <f t="shared" si="12"/>
        <v>706.5</v>
      </c>
      <c r="AW19" s="68">
        <f t="shared" si="12"/>
        <v>790.5</v>
      </c>
      <c r="AX19" s="68">
        <f t="shared" si="12"/>
        <v>826.5</v>
      </c>
      <c r="AY19" s="68">
        <f t="shared" si="12"/>
        <v>872.5</v>
      </c>
      <c r="AZ19" s="68">
        <f t="shared" si="12"/>
        <v>871.5</v>
      </c>
      <c r="BA19" s="68">
        <f t="shared" si="12"/>
        <v>845.5</v>
      </c>
      <c r="BB19" s="68"/>
      <c r="BC19" s="68"/>
      <c r="BD19" s="68"/>
      <c r="BE19" s="68">
        <f t="shared" ref="BE19:BQ19" si="13">P27</f>
        <v>865.5</v>
      </c>
      <c r="BF19" s="68">
        <f t="shared" si="13"/>
        <v>905</v>
      </c>
      <c r="BG19" s="68">
        <f t="shared" si="13"/>
        <v>900</v>
      </c>
      <c r="BH19" s="68">
        <f t="shared" si="13"/>
        <v>926</v>
      </c>
      <c r="BI19" s="68">
        <f t="shared" si="13"/>
        <v>957.5</v>
      </c>
      <c r="BJ19" s="68">
        <f t="shared" si="13"/>
        <v>930.5</v>
      </c>
      <c r="BK19" s="68">
        <f t="shared" si="13"/>
        <v>917</v>
      </c>
      <c r="BL19" s="68">
        <f t="shared" si="13"/>
        <v>811.5</v>
      </c>
      <c r="BM19" s="68">
        <f t="shared" si="13"/>
        <v>765.5</v>
      </c>
      <c r="BN19" s="68">
        <f t="shared" si="13"/>
        <v>745</v>
      </c>
      <c r="BO19" s="68">
        <f t="shared" si="13"/>
        <v>712</v>
      </c>
      <c r="BP19" s="68">
        <f t="shared" si="13"/>
        <v>779.5</v>
      </c>
      <c r="BQ19" s="68">
        <f t="shared" si="13"/>
        <v>849</v>
      </c>
      <c r="BR19" s="68"/>
      <c r="BS19" s="68"/>
      <c r="BT19" s="68"/>
      <c r="BU19" s="68">
        <f t="shared" ref="BU19:CC19" si="14">AG27</f>
        <v>1031</v>
      </c>
      <c r="BV19" s="68">
        <f t="shared" si="14"/>
        <v>1053</v>
      </c>
      <c r="BW19" s="68">
        <f t="shared" si="14"/>
        <v>1057</v>
      </c>
      <c r="BX19" s="68">
        <f t="shared" si="14"/>
        <v>1051.5</v>
      </c>
      <c r="BY19" s="68">
        <f t="shared" si="14"/>
        <v>1024</v>
      </c>
      <c r="BZ19" s="68">
        <f t="shared" si="14"/>
        <v>1044.5</v>
      </c>
      <c r="CA19" s="68">
        <f t="shared" si="14"/>
        <v>1045.5</v>
      </c>
      <c r="CB19" s="68">
        <f t="shared" si="14"/>
        <v>1004.5</v>
      </c>
      <c r="CC19" s="68">
        <f t="shared" si="14"/>
        <v>990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4" t="s">
        <v>103</v>
      </c>
      <c r="U21" s="184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2078.5</v>
      </c>
      <c r="AV21" s="59">
        <f t="shared" si="18"/>
        <v>2132.5</v>
      </c>
      <c r="AW21" s="59">
        <f t="shared" si="18"/>
        <v>2180.5</v>
      </c>
      <c r="AX21" s="59">
        <f t="shared" si="18"/>
        <v>2190.5</v>
      </c>
      <c r="AY21" s="59">
        <f t="shared" si="18"/>
        <v>2132</v>
      </c>
      <c r="AZ21" s="59">
        <f t="shared" si="18"/>
        <v>2043</v>
      </c>
      <c r="BA21" s="59">
        <f t="shared" si="18"/>
        <v>1952</v>
      </c>
      <c r="BB21" s="59"/>
      <c r="BC21" s="59"/>
      <c r="BD21" s="59"/>
      <c r="BE21" s="59">
        <f t="shared" ref="BE21:BQ21" si="19">P32</f>
        <v>1937</v>
      </c>
      <c r="BF21" s="59">
        <f t="shared" si="19"/>
        <v>2039</v>
      </c>
      <c r="BG21" s="59">
        <f t="shared" si="19"/>
        <v>2078</v>
      </c>
      <c r="BH21" s="59">
        <f t="shared" si="19"/>
        <v>2096.5</v>
      </c>
      <c r="BI21" s="59">
        <f t="shared" si="19"/>
        <v>2093</v>
      </c>
      <c r="BJ21" s="59">
        <f t="shared" si="19"/>
        <v>2007</v>
      </c>
      <c r="BK21" s="59">
        <f t="shared" si="19"/>
        <v>1937.5</v>
      </c>
      <c r="BL21" s="59">
        <f t="shared" si="19"/>
        <v>1831</v>
      </c>
      <c r="BM21" s="59">
        <f t="shared" si="19"/>
        <v>1828</v>
      </c>
      <c r="BN21" s="59">
        <f t="shared" si="19"/>
        <v>1919</v>
      </c>
      <c r="BO21" s="59">
        <f t="shared" si="19"/>
        <v>1961.5</v>
      </c>
      <c r="BP21" s="59">
        <f t="shared" si="19"/>
        <v>2063</v>
      </c>
      <c r="BQ21" s="59">
        <f t="shared" si="19"/>
        <v>2166.5</v>
      </c>
      <c r="BR21" s="59"/>
      <c r="BS21" s="59"/>
      <c r="BT21" s="59"/>
      <c r="BU21" s="59">
        <f t="shared" ref="BU21:CC21" si="20">AG32</f>
        <v>2308.5</v>
      </c>
      <c r="BV21" s="59">
        <f t="shared" si="20"/>
        <v>2355.5</v>
      </c>
      <c r="BW21" s="59">
        <f t="shared" si="20"/>
        <v>2364</v>
      </c>
      <c r="BX21" s="59">
        <f t="shared" si="20"/>
        <v>2363.5</v>
      </c>
      <c r="BY21" s="59">
        <f t="shared" si="20"/>
        <v>2319.5</v>
      </c>
      <c r="BZ21" s="59">
        <f t="shared" si="20"/>
        <v>2324.5</v>
      </c>
      <c r="CA21" s="59">
        <f t="shared" si="20"/>
        <v>2309</v>
      </c>
      <c r="CB21" s="59">
        <f t="shared" si="20"/>
        <v>2163</v>
      </c>
      <c r="CC21" s="59">
        <f t="shared" si="20"/>
        <v>2080.5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4" t="s">
        <v>103</v>
      </c>
      <c r="U25" s="184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152.5</v>
      </c>
      <c r="C26" s="116">
        <f>'G-4'!F11</f>
        <v>146</v>
      </c>
      <c r="D26" s="116">
        <f>'G-4'!F12</f>
        <v>165</v>
      </c>
      <c r="E26" s="116">
        <f>'G-4'!F13</f>
        <v>177.5</v>
      </c>
      <c r="F26" s="116">
        <f>'G-4'!F14</f>
        <v>218</v>
      </c>
      <c r="G26" s="116">
        <f>'G-4'!F15</f>
        <v>230</v>
      </c>
      <c r="H26" s="116">
        <f>'G-4'!F16</f>
        <v>201</v>
      </c>
      <c r="I26" s="116">
        <f>'G-4'!F17</f>
        <v>223.5</v>
      </c>
      <c r="J26" s="116">
        <f>'G-4'!F18</f>
        <v>217</v>
      </c>
      <c r="K26" s="116">
        <f>'G-4'!F19</f>
        <v>204</v>
      </c>
      <c r="L26" s="117"/>
      <c r="M26" s="116">
        <f>'G-4'!F20</f>
        <v>211</v>
      </c>
      <c r="N26" s="116">
        <f>'G-4'!F21</f>
        <v>239.5</v>
      </c>
      <c r="O26" s="116">
        <f>'G-4'!F22</f>
        <v>222.5</v>
      </c>
      <c r="P26" s="116">
        <f>'G-4'!M10</f>
        <v>192.5</v>
      </c>
      <c r="Q26" s="116">
        <f>'G-4'!M11</f>
        <v>250.5</v>
      </c>
      <c r="R26" s="116">
        <f>'G-4'!M12</f>
        <v>234.5</v>
      </c>
      <c r="S26" s="116">
        <f>'G-4'!M13</f>
        <v>248.5</v>
      </c>
      <c r="T26" s="116">
        <f>'G-4'!M14</f>
        <v>224</v>
      </c>
      <c r="U26" s="116">
        <f>'G-4'!M15</f>
        <v>223.5</v>
      </c>
      <c r="V26" s="116">
        <f>'G-4'!M16</f>
        <v>221</v>
      </c>
      <c r="W26" s="116">
        <f>'G-4'!M17</f>
        <v>143</v>
      </c>
      <c r="X26" s="116">
        <f>'G-4'!M18</f>
        <v>178</v>
      </c>
      <c r="Y26" s="116">
        <f>'G-4'!M19</f>
        <v>203</v>
      </c>
      <c r="Z26" s="116">
        <f>'G-4'!M20</f>
        <v>188</v>
      </c>
      <c r="AA26" s="116">
        <f>'G-4'!M21</f>
        <v>210.5</v>
      </c>
      <c r="AB26" s="116">
        <f>'G-4'!M22</f>
        <v>247.5</v>
      </c>
      <c r="AC26" s="117"/>
      <c r="AD26" s="116">
        <f>'G-4'!T10</f>
        <v>218.5</v>
      </c>
      <c r="AE26" s="116">
        <f>'G-4'!T11</f>
        <v>263.5</v>
      </c>
      <c r="AF26" s="116">
        <f>'G-4'!T12</f>
        <v>273</v>
      </c>
      <c r="AG26" s="116">
        <f>'G-4'!T13</f>
        <v>276</v>
      </c>
      <c r="AH26" s="116">
        <f>'G-4'!T14</f>
        <v>240.5</v>
      </c>
      <c r="AI26" s="116">
        <f>'G-4'!T15</f>
        <v>267.5</v>
      </c>
      <c r="AJ26" s="116">
        <f>'G-4'!T16</f>
        <v>267.5</v>
      </c>
      <c r="AK26" s="116">
        <f>'G-4'!T17</f>
        <v>248.5</v>
      </c>
      <c r="AL26" s="116">
        <f>'G-4'!T18</f>
        <v>261</v>
      </c>
      <c r="AM26" s="116">
        <f>'G-4'!T19</f>
        <v>268.5</v>
      </c>
      <c r="AN26" s="116">
        <f>'G-4'!T20</f>
        <v>226.5</v>
      </c>
      <c r="AO26" s="116">
        <f>'G-4'!T21</f>
        <v>234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641</v>
      </c>
      <c r="F27" s="116">
        <f t="shared" ref="F27:K27" si="24">C26+D26+E26+F26</f>
        <v>706.5</v>
      </c>
      <c r="G27" s="116">
        <f t="shared" si="24"/>
        <v>790.5</v>
      </c>
      <c r="H27" s="116">
        <f t="shared" si="24"/>
        <v>826.5</v>
      </c>
      <c r="I27" s="116">
        <f t="shared" si="24"/>
        <v>872.5</v>
      </c>
      <c r="J27" s="116">
        <f t="shared" si="24"/>
        <v>871.5</v>
      </c>
      <c r="K27" s="116">
        <f t="shared" si="24"/>
        <v>845.5</v>
      </c>
      <c r="L27" s="117"/>
      <c r="M27" s="116"/>
      <c r="N27" s="116"/>
      <c r="O27" s="116"/>
      <c r="P27" s="116">
        <f>M26+N26+O26+P26</f>
        <v>865.5</v>
      </c>
      <c r="Q27" s="116">
        <f t="shared" ref="Q27:AB27" si="25">N26+O26+P26+Q26</f>
        <v>905</v>
      </c>
      <c r="R27" s="116">
        <f t="shared" si="25"/>
        <v>900</v>
      </c>
      <c r="S27" s="116">
        <f t="shared" si="25"/>
        <v>926</v>
      </c>
      <c r="T27" s="116">
        <f t="shared" si="25"/>
        <v>957.5</v>
      </c>
      <c r="U27" s="116">
        <f t="shared" si="25"/>
        <v>930.5</v>
      </c>
      <c r="V27" s="116">
        <f t="shared" si="25"/>
        <v>917</v>
      </c>
      <c r="W27" s="116">
        <f t="shared" si="25"/>
        <v>811.5</v>
      </c>
      <c r="X27" s="116">
        <f t="shared" si="25"/>
        <v>765.5</v>
      </c>
      <c r="Y27" s="116">
        <f t="shared" si="25"/>
        <v>745</v>
      </c>
      <c r="Z27" s="116">
        <f t="shared" si="25"/>
        <v>712</v>
      </c>
      <c r="AA27" s="116">
        <f t="shared" si="25"/>
        <v>779.5</v>
      </c>
      <c r="AB27" s="116">
        <f t="shared" si="25"/>
        <v>849</v>
      </c>
      <c r="AC27" s="117"/>
      <c r="AD27" s="116"/>
      <c r="AE27" s="116"/>
      <c r="AF27" s="116"/>
      <c r="AG27" s="116">
        <f>AD26+AE26+AF26+AG26</f>
        <v>1031</v>
      </c>
      <c r="AH27" s="116">
        <f t="shared" ref="AH27:AO27" si="26">AE26+AF26+AG26+AH26</f>
        <v>1053</v>
      </c>
      <c r="AI27" s="116">
        <f t="shared" si="26"/>
        <v>1057</v>
      </c>
      <c r="AJ27" s="116">
        <f t="shared" si="26"/>
        <v>1051.5</v>
      </c>
      <c r="AK27" s="116">
        <f t="shared" si="26"/>
        <v>1024</v>
      </c>
      <c r="AL27" s="116">
        <f t="shared" si="26"/>
        <v>1044.5</v>
      </c>
      <c r="AM27" s="116">
        <f t="shared" si="26"/>
        <v>1045.5</v>
      </c>
      <c r="AN27" s="116">
        <f t="shared" si="26"/>
        <v>1004.5</v>
      </c>
      <c r="AO27" s="116">
        <f t="shared" si="26"/>
        <v>990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0.27083333333333331</v>
      </c>
      <c r="E28" s="119"/>
      <c r="F28" s="119" t="s">
        <v>108</v>
      </c>
      <c r="G28" s="120">
        <f>DIRECCIONALIDAD!J38/100</f>
        <v>0.72916666666666652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0.24781659388646285</v>
      </c>
      <c r="Q28" s="119"/>
      <c r="R28" s="119"/>
      <c r="S28" s="119"/>
      <c r="T28" s="119" t="s">
        <v>108</v>
      </c>
      <c r="U28" s="120">
        <f>DIRECCIONALIDAD!J41/100</f>
        <v>0.75218340611353707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0.21297297297297293</v>
      </c>
      <c r="AG28" s="119"/>
      <c r="AH28" s="119"/>
      <c r="AI28" s="119"/>
      <c r="AJ28" s="119" t="s">
        <v>108</v>
      </c>
      <c r="AK28" s="120">
        <f>DIRECCIONALIDAD!J44/100</f>
        <v>0.78702702702702698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8" t="s">
        <v>150</v>
      </c>
      <c r="B29" s="129">
        <f>MAX(B27:K27)</f>
        <v>872.5</v>
      </c>
      <c r="C29" s="119" t="s">
        <v>107</v>
      </c>
      <c r="D29" s="130">
        <f>+B29*D28</f>
        <v>236.30208333333331</v>
      </c>
      <c r="E29" s="119"/>
      <c r="F29" s="119" t="s">
        <v>108</v>
      </c>
      <c r="G29" s="130">
        <f>+B29*G28</f>
        <v>636.19791666666652</v>
      </c>
      <c r="H29" s="119"/>
      <c r="I29" s="119" t="s">
        <v>109</v>
      </c>
      <c r="J29" s="130">
        <f>+B29*J28</f>
        <v>0</v>
      </c>
      <c r="K29" s="121"/>
      <c r="L29" s="115"/>
      <c r="M29" s="129">
        <f>MAX(M27:AB27)</f>
        <v>957.5</v>
      </c>
      <c r="N29" s="119"/>
      <c r="O29" s="119" t="s">
        <v>107</v>
      </c>
      <c r="P29" s="131">
        <f>+M29*P28</f>
        <v>237.28438864628816</v>
      </c>
      <c r="Q29" s="119"/>
      <c r="R29" s="119"/>
      <c r="S29" s="119"/>
      <c r="T29" s="119" t="s">
        <v>108</v>
      </c>
      <c r="U29" s="131">
        <f>+M29*U28</f>
        <v>720.21561135371178</v>
      </c>
      <c r="V29" s="119"/>
      <c r="W29" s="119"/>
      <c r="X29" s="119"/>
      <c r="Y29" s="119" t="s">
        <v>109</v>
      </c>
      <c r="Z29" s="131">
        <f>+M29*Z28</f>
        <v>0</v>
      </c>
      <c r="AA29" s="119"/>
      <c r="AB29" s="121"/>
      <c r="AC29" s="115"/>
      <c r="AD29" s="129">
        <f>MAX(AD27:AO27)</f>
        <v>1057</v>
      </c>
      <c r="AE29" s="119" t="s">
        <v>107</v>
      </c>
      <c r="AF29" s="130">
        <f>+AD29*AF28</f>
        <v>225.1124324324324</v>
      </c>
      <c r="AG29" s="119"/>
      <c r="AH29" s="119"/>
      <c r="AI29" s="119"/>
      <c r="AJ29" s="119" t="s">
        <v>108</v>
      </c>
      <c r="AK29" s="130">
        <f>+AD29*AK28</f>
        <v>831.88756756756754</v>
      </c>
      <c r="AL29" s="119"/>
      <c r="AM29" s="119"/>
      <c r="AN29" s="119" t="s">
        <v>109</v>
      </c>
      <c r="AO29" s="132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4" t="s">
        <v>103</v>
      </c>
      <c r="U30" s="184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493</v>
      </c>
      <c r="C31" s="116">
        <f t="shared" ref="C31:K31" si="27">C13+C18+C22+C26</f>
        <v>502</v>
      </c>
      <c r="D31" s="116">
        <f t="shared" si="27"/>
        <v>530.5</v>
      </c>
      <c r="E31" s="116">
        <f t="shared" si="27"/>
        <v>553</v>
      </c>
      <c r="F31" s="116">
        <f t="shared" si="27"/>
        <v>547</v>
      </c>
      <c r="G31" s="116">
        <f t="shared" si="27"/>
        <v>550</v>
      </c>
      <c r="H31" s="116">
        <f t="shared" si="27"/>
        <v>540.5</v>
      </c>
      <c r="I31" s="116">
        <f t="shared" si="27"/>
        <v>494.5</v>
      </c>
      <c r="J31" s="116">
        <f t="shared" si="27"/>
        <v>458</v>
      </c>
      <c r="K31" s="116">
        <f t="shared" si="27"/>
        <v>459</v>
      </c>
      <c r="L31" s="117"/>
      <c r="M31" s="116">
        <f>M13+M18+M22+M26</f>
        <v>454</v>
      </c>
      <c r="N31" s="116">
        <f t="shared" ref="N31:AB31" si="28">N13+N18+N22+N26</f>
        <v>498.5</v>
      </c>
      <c r="O31" s="116">
        <f t="shared" si="28"/>
        <v>502.5</v>
      </c>
      <c r="P31" s="116">
        <f t="shared" si="28"/>
        <v>482</v>
      </c>
      <c r="Q31" s="116">
        <f t="shared" si="28"/>
        <v>556</v>
      </c>
      <c r="R31" s="116">
        <f t="shared" si="28"/>
        <v>537.5</v>
      </c>
      <c r="S31" s="116">
        <f t="shared" si="28"/>
        <v>521</v>
      </c>
      <c r="T31" s="116">
        <f t="shared" si="28"/>
        <v>478.5</v>
      </c>
      <c r="U31" s="116">
        <f t="shared" si="28"/>
        <v>470</v>
      </c>
      <c r="V31" s="116">
        <f t="shared" si="28"/>
        <v>468</v>
      </c>
      <c r="W31" s="116">
        <f t="shared" si="28"/>
        <v>414.5</v>
      </c>
      <c r="X31" s="116">
        <f t="shared" si="28"/>
        <v>475.5</v>
      </c>
      <c r="Y31" s="116">
        <f t="shared" si="28"/>
        <v>561</v>
      </c>
      <c r="Z31" s="116">
        <f t="shared" si="28"/>
        <v>510.5</v>
      </c>
      <c r="AA31" s="116">
        <f t="shared" si="28"/>
        <v>516</v>
      </c>
      <c r="AB31" s="116">
        <f t="shared" si="28"/>
        <v>579</v>
      </c>
      <c r="AC31" s="117"/>
      <c r="AD31" s="116">
        <f>AD13+AD18+AD22+AD26</f>
        <v>519</v>
      </c>
      <c r="AE31" s="116">
        <f t="shared" ref="AE31:AO31" si="29">AE13+AE18+AE22+AE26</f>
        <v>572</v>
      </c>
      <c r="AF31" s="116">
        <f t="shared" si="29"/>
        <v>591.5</v>
      </c>
      <c r="AG31" s="116">
        <f t="shared" si="29"/>
        <v>626</v>
      </c>
      <c r="AH31" s="116">
        <f t="shared" si="29"/>
        <v>566</v>
      </c>
      <c r="AI31" s="116">
        <f t="shared" si="29"/>
        <v>580.5</v>
      </c>
      <c r="AJ31" s="116">
        <f t="shared" si="29"/>
        <v>591</v>
      </c>
      <c r="AK31" s="116">
        <f t="shared" si="29"/>
        <v>582</v>
      </c>
      <c r="AL31" s="116">
        <f t="shared" si="29"/>
        <v>571</v>
      </c>
      <c r="AM31" s="116">
        <f t="shared" si="29"/>
        <v>565</v>
      </c>
      <c r="AN31" s="116">
        <f t="shared" si="29"/>
        <v>445</v>
      </c>
      <c r="AO31" s="116">
        <f t="shared" si="29"/>
        <v>499.5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2078.5</v>
      </c>
      <c r="F32" s="116">
        <f t="shared" ref="F32:K32" si="30">C31+D31+E31+F31</f>
        <v>2132.5</v>
      </c>
      <c r="G32" s="116">
        <f t="shared" si="30"/>
        <v>2180.5</v>
      </c>
      <c r="H32" s="116">
        <f t="shared" si="30"/>
        <v>2190.5</v>
      </c>
      <c r="I32" s="116">
        <f t="shared" si="30"/>
        <v>2132</v>
      </c>
      <c r="J32" s="116">
        <f t="shared" si="30"/>
        <v>2043</v>
      </c>
      <c r="K32" s="116">
        <f t="shared" si="30"/>
        <v>1952</v>
      </c>
      <c r="L32" s="117"/>
      <c r="M32" s="116"/>
      <c r="N32" s="116"/>
      <c r="O32" s="116"/>
      <c r="P32" s="116">
        <f>M31+N31+O31+P31</f>
        <v>1937</v>
      </c>
      <c r="Q32" s="116">
        <f t="shared" ref="Q32:AB32" si="31">N31+O31+P31+Q31</f>
        <v>2039</v>
      </c>
      <c r="R32" s="116">
        <f t="shared" si="31"/>
        <v>2078</v>
      </c>
      <c r="S32" s="116">
        <f t="shared" si="31"/>
        <v>2096.5</v>
      </c>
      <c r="T32" s="116">
        <f t="shared" si="31"/>
        <v>2093</v>
      </c>
      <c r="U32" s="116">
        <f t="shared" si="31"/>
        <v>2007</v>
      </c>
      <c r="V32" s="116">
        <f t="shared" si="31"/>
        <v>1937.5</v>
      </c>
      <c r="W32" s="116">
        <f t="shared" si="31"/>
        <v>1831</v>
      </c>
      <c r="X32" s="116">
        <f t="shared" si="31"/>
        <v>1828</v>
      </c>
      <c r="Y32" s="116">
        <f t="shared" si="31"/>
        <v>1919</v>
      </c>
      <c r="Z32" s="116">
        <f t="shared" si="31"/>
        <v>1961.5</v>
      </c>
      <c r="AA32" s="116">
        <f t="shared" si="31"/>
        <v>2063</v>
      </c>
      <c r="AB32" s="116">
        <f t="shared" si="31"/>
        <v>2166.5</v>
      </c>
      <c r="AC32" s="117"/>
      <c r="AD32" s="116"/>
      <c r="AE32" s="116"/>
      <c r="AF32" s="116"/>
      <c r="AG32" s="116">
        <f>AD31+AE31+AF31+AG31</f>
        <v>2308.5</v>
      </c>
      <c r="AH32" s="116">
        <f t="shared" ref="AH32:AO32" si="32">AE31+AF31+AG31+AH31</f>
        <v>2355.5</v>
      </c>
      <c r="AI32" s="116">
        <f t="shared" si="32"/>
        <v>2364</v>
      </c>
      <c r="AJ32" s="116">
        <f t="shared" si="32"/>
        <v>2363.5</v>
      </c>
      <c r="AK32" s="116">
        <f t="shared" si="32"/>
        <v>2319.5</v>
      </c>
      <c r="AL32" s="116">
        <f t="shared" si="32"/>
        <v>2324.5</v>
      </c>
      <c r="AM32" s="116">
        <f t="shared" si="32"/>
        <v>2309</v>
      </c>
      <c r="AN32" s="116">
        <f t="shared" si="32"/>
        <v>2163</v>
      </c>
      <c r="AO32" s="116">
        <f t="shared" si="32"/>
        <v>2080.5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5"/>
      <c r="R34" s="185"/>
      <c r="S34" s="185"/>
      <c r="T34" s="185"/>
      <c r="U34" s="185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19">
    <mergeCell ref="D10:G10"/>
    <mergeCell ref="S10:V10"/>
    <mergeCell ref="AH10:AK10"/>
    <mergeCell ref="M2:AB2"/>
    <mergeCell ref="M3:AB3"/>
    <mergeCell ref="M4:AB4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2016-11-02T21:04:58Z</cp:lastPrinted>
  <dcterms:created xsi:type="dcterms:W3CDTF">1998-04-02T13:38:56Z</dcterms:created>
  <dcterms:modified xsi:type="dcterms:W3CDTF">2018-02-15T22:04:54Z</dcterms:modified>
</cp:coreProperties>
</file>